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https://sedtolimagovco-my.sharepoint.com/personal/alix_herrera_sedtolima_gov_co/Documents/Documentos/RESIDENCIAS ESCOLARES/2024/Documentos Residencias Escolares/"/>
    </mc:Choice>
  </mc:AlternateContent>
  <xr:revisionPtr revIDLastSave="24" documentId="11_EAC3A5316662362D803036EAFF16076F03C09741" xr6:coauthVersionLast="47" xr6:coauthVersionMax="47" xr10:uidLastSave="{DEB210F0-E712-4B31-96D5-7DB12B0366A6}"/>
  <bookViews>
    <workbookView xWindow="13575" yWindow="330" windowWidth="14100" windowHeight="13815" firstSheet="6" activeTab="7" xr2:uid="{00000000-000D-0000-FFFF-FFFF00000000}"/>
  </bookViews>
  <sheets>
    <sheet name="Lista" sheetId="10" state="hidden" r:id="rId1"/>
    <sheet name="BASE" sheetId="21" state="hidden" r:id="rId2"/>
    <sheet name="Instrumento (2)" sheetId="3" state="hidden" r:id="rId3"/>
    <sheet name="Instrumento" sheetId="1" state="hidden" r:id="rId4"/>
    <sheet name="General (2)" sheetId="33" state="hidden" r:id="rId5"/>
    <sheet name="Administrativo(1)" sheetId="32" state="hidden" r:id="rId6"/>
    <sheet name="Datos generales " sheetId="36" r:id="rId7"/>
    <sheet name="Administrativo" sheetId="23" r:id="rId8"/>
    <sheet name="Familia" sheetId="24" r:id="rId9"/>
    <sheet name="Pedagogico" sheetId="26" r:id="rId10"/>
    <sheet name="Salud" sheetId="27" r:id="rId11"/>
    <sheet name="Infraestructura" sheetId="7" r:id="rId12"/>
    <sheet name="Balance general" sheetId="31" r:id="rId13"/>
  </sheets>
  <definedNames>
    <definedName name="_xlnm._FilterDatabase" localSheetId="7" hidden="1">Administrativo!$A$24:$K$24</definedName>
    <definedName name="_xlnm._FilterDatabase" localSheetId="5" hidden="1">'Administrativo(1)'!$A$32:$K$32</definedName>
    <definedName name="_xlnm._FilterDatabase" localSheetId="12" hidden="1">'Balance general'!$A$23:$E$143</definedName>
    <definedName name="_xlnm._FilterDatabase" localSheetId="1" hidden="1">BASE!$A$34:$K$34</definedName>
    <definedName name="_xlnm._FilterDatabase" localSheetId="8" hidden="1">Familia!#REF!</definedName>
    <definedName name="_xlnm._FilterDatabase" localSheetId="4" hidden="1">'General (2)'!$A$23:$E$153</definedName>
    <definedName name="_xlnm._FilterDatabase" localSheetId="11" hidden="1">Infraestructura!$A$16:$K$16</definedName>
    <definedName name="_xlnm._FilterDatabase" localSheetId="3" hidden="1">Instrumento!$A$15:$K$105</definedName>
    <definedName name="_xlnm._FilterDatabase" localSheetId="9" hidden="1">Pedagogico!#REF!</definedName>
    <definedName name="_xlnm._FilterDatabase" localSheetId="10" hidden="1">Salud!#REF!</definedName>
    <definedName name="_Toc57642926" localSheetId="6">'Datos generales '!$A$5</definedName>
    <definedName name="Admin" localSheetId="5">'Administrativo(1)'!$D$38</definedName>
    <definedName name="Admin">Administrativo!$D$30</definedName>
    <definedName name="_xlnm.Print_Area" localSheetId="12">'Balance general'!$A$1:$E$143</definedName>
    <definedName name="_xlnm.Print_Area" localSheetId="8">Familia!$A$1:$I$23</definedName>
    <definedName name="_xlnm.Print_Area" localSheetId="4">'General (2)'!$A$1:$E$153</definedName>
    <definedName name="_xlnm.Print_Area" localSheetId="3">Instrumento!$A$1:$E$105</definedName>
    <definedName name="_xlnm.Print_Area" localSheetId="2">'Instrumento (2)'!$A$1:$L$91</definedName>
    <definedName name="Flia">Familia!$D$23</definedName>
    <definedName name="Infra">Infraestructura!$D$35</definedName>
    <definedName name="peda">Pedagogico!$D$25</definedName>
    <definedName name="salud">Salud!$D$26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6" l="1"/>
  <c r="E111" i="31" s="1"/>
  <c r="H20" i="23"/>
  <c r="E38" i="31" s="1"/>
  <c r="E24" i="33"/>
  <c r="E153" i="33"/>
  <c r="D153" i="33"/>
  <c r="E152" i="33"/>
  <c r="D152" i="33"/>
  <c r="E151" i="33"/>
  <c r="D151" i="33"/>
  <c r="E150" i="33"/>
  <c r="D150" i="33"/>
  <c r="E149" i="33"/>
  <c r="D149" i="33"/>
  <c r="E148" i="33"/>
  <c r="D148" i="33"/>
  <c r="E147" i="33"/>
  <c r="D147" i="33"/>
  <c r="E146" i="33"/>
  <c r="D146" i="33"/>
  <c r="E145" i="33"/>
  <c r="D145" i="33"/>
  <c r="E144" i="33"/>
  <c r="E143" i="33"/>
  <c r="E142" i="33"/>
  <c r="E141" i="33"/>
  <c r="E140" i="33"/>
  <c r="E139" i="33"/>
  <c r="E138" i="33"/>
  <c r="E137" i="33"/>
  <c r="E136" i="33"/>
  <c r="E135" i="33"/>
  <c r="E134" i="33"/>
  <c r="E133" i="33"/>
  <c r="E132" i="33"/>
  <c r="E131" i="33"/>
  <c r="D131" i="33"/>
  <c r="E130" i="33"/>
  <c r="D130" i="33"/>
  <c r="E129" i="33"/>
  <c r="D129" i="33"/>
  <c r="E128" i="33"/>
  <c r="D128" i="33"/>
  <c r="E127" i="33"/>
  <c r="D127" i="33"/>
  <c r="E126" i="33"/>
  <c r="D126" i="33"/>
  <c r="E125" i="33"/>
  <c r="E124" i="33"/>
  <c r="E123" i="33"/>
  <c r="E122" i="33"/>
  <c r="E121" i="33"/>
  <c r="E120" i="33"/>
  <c r="E119" i="33"/>
  <c r="E118" i="33"/>
  <c r="E117" i="33"/>
  <c r="E116" i="33"/>
  <c r="E115" i="33"/>
  <c r="E114" i="33"/>
  <c r="E113" i="33"/>
  <c r="E112" i="33"/>
  <c r="E111" i="33"/>
  <c r="E110" i="33"/>
  <c r="E109" i="33"/>
  <c r="D109" i="33"/>
  <c r="E108" i="33"/>
  <c r="D108" i="33"/>
  <c r="E107" i="33"/>
  <c r="D107" i="33"/>
  <c r="E106" i="33"/>
  <c r="D106" i="33"/>
  <c r="E105" i="33"/>
  <c r="D105" i="33"/>
  <c r="E104" i="33"/>
  <c r="D104" i="33"/>
  <c r="E103" i="33"/>
  <c r="D103" i="33"/>
  <c r="E102" i="33"/>
  <c r="D102" i="33"/>
  <c r="E101" i="33"/>
  <c r="D101" i="33"/>
  <c r="E100" i="33"/>
  <c r="E99" i="33"/>
  <c r="E98" i="33"/>
  <c r="E97" i="33"/>
  <c r="E96" i="33"/>
  <c r="E95" i="33"/>
  <c r="E94" i="33"/>
  <c r="E93" i="33"/>
  <c r="E92" i="33"/>
  <c r="E91" i="33"/>
  <c r="E90" i="33"/>
  <c r="E89" i="33"/>
  <c r="E88" i="33"/>
  <c r="E87" i="33"/>
  <c r="E86" i="33"/>
  <c r="E85" i="33"/>
  <c r="E84" i="33"/>
  <c r="E83" i="33"/>
  <c r="E82" i="33"/>
  <c r="E81" i="33"/>
  <c r="E80" i="33"/>
  <c r="E79" i="33"/>
  <c r="E78" i="33"/>
  <c r="D78" i="33"/>
  <c r="E77" i="33"/>
  <c r="D77" i="33"/>
  <c r="E76" i="33"/>
  <c r="D76" i="33"/>
  <c r="E75" i="33"/>
  <c r="D75" i="33"/>
  <c r="E74" i="33"/>
  <c r="D74" i="33"/>
  <c r="E73" i="33"/>
  <c r="D73" i="33"/>
  <c r="E72" i="33"/>
  <c r="E71" i="33"/>
  <c r="E70" i="33"/>
  <c r="E69" i="33"/>
  <c r="E68" i="33"/>
  <c r="E67" i="33"/>
  <c r="E66" i="33"/>
  <c r="E65" i="33"/>
  <c r="E64" i="33"/>
  <c r="E63" i="33"/>
  <c r="E62" i="33"/>
  <c r="E61" i="33"/>
  <c r="E60" i="33"/>
  <c r="E59" i="33"/>
  <c r="D59" i="33"/>
  <c r="E58" i="33"/>
  <c r="D58" i="33"/>
  <c r="E57" i="33"/>
  <c r="D57" i="33"/>
  <c r="E56" i="33"/>
  <c r="D56" i="33"/>
  <c r="E55" i="33"/>
  <c r="D55" i="33"/>
  <c r="E54" i="33"/>
  <c r="D54" i="33"/>
  <c r="E53" i="33"/>
  <c r="D53" i="33"/>
  <c r="E52" i="33"/>
  <c r="D52" i="33"/>
  <c r="E51" i="33"/>
  <c r="D51" i="33"/>
  <c r="E50" i="33"/>
  <c r="E49" i="33"/>
  <c r="E48" i="33"/>
  <c r="E47" i="33"/>
  <c r="E46" i="33"/>
  <c r="E45" i="33"/>
  <c r="E44" i="33"/>
  <c r="E43" i="33"/>
  <c r="E42" i="33"/>
  <c r="E41" i="33"/>
  <c r="E40" i="33"/>
  <c r="E39" i="33"/>
  <c r="E38" i="33"/>
  <c r="E37" i="33"/>
  <c r="E36" i="33"/>
  <c r="E35" i="33"/>
  <c r="E34" i="33"/>
  <c r="E33" i="33"/>
  <c r="E32" i="33"/>
  <c r="E31" i="33"/>
  <c r="E30" i="33"/>
  <c r="E29" i="33"/>
  <c r="E28" i="33"/>
  <c r="E27" i="33"/>
  <c r="E26" i="33"/>
  <c r="E25" i="33"/>
  <c r="H37" i="32"/>
  <c r="H36" i="32"/>
  <c r="H35" i="32"/>
  <c r="H34" i="32"/>
  <c r="H33" i="32"/>
  <c r="H31" i="32"/>
  <c r="H30" i="32"/>
  <c r="H29" i="32"/>
  <c r="H28" i="32"/>
  <c r="H27" i="32"/>
  <c r="H26" i="32"/>
  <c r="H25" i="32"/>
  <c r="H24" i="32"/>
  <c r="H23" i="32"/>
  <c r="H22" i="32"/>
  <c r="H21" i="32"/>
  <c r="H19" i="32"/>
  <c r="H18" i="32"/>
  <c r="H17" i="32"/>
  <c r="H16" i="32"/>
  <c r="H15" i="32"/>
  <c r="H14" i="32"/>
  <c r="H13" i="32"/>
  <c r="H12" i="32"/>
  <c r="H11" i="32"/>
  <c r="H10" i="32"/>
  <c r="H9" i="32"/>
  <c r="H8" i="32"/>
  <c r="H7" i="32"/>
  <c r="H6" i="32"/>
  <c r="H5" i="32"/>
  <c r="H4" i="32"/>
  <c r="H3" i="32"/>
  <c r="H2" i="32"/>
  <c r="D38" i="32" l="1"/>
  <c r="H15" i="23"/>
  <c r="E33" i="31" s="1"/>
  <c r="D143" i="31" l="1"/>
  <c r="D142" i="31"/>
  <c r="D141" i="31"/>
  <c r="D140" i="31"/>
  <c r="D139" i="31"/>
  <c r="D138" i="31"/>
  <c r="D137" i="31"/>
  <c r="D136" i="31"/>
  <c r="D135" i="31"/>
  <c r="D121" i="31"/>
  <c r="D120" i="31"/>
  <c r="D119" i="31"/>
  <c r="D118" i="31"/>
  <c r="D117" i="31"/>
  <c r="D116" i="31"/>
  <c r="D99" i="31"/>
  <c r="D98" i="31"/>
  <c r="D97" i="31"/>
  <c r="D96" i="31"/>
  <c r="D95" i="31"/>
  <c r="D94" i="31"/>
  <c r="D93" i="31"/>
  <c r="D92" i="31"/>
  <c r="D91" i="31"/>
  <c r="D68" i="31"/>
  <c r="D67" i="31"/>
  <c r="D66" i="31"/>
  <c r="D65" i="31"/>
  <c r="D64" i="31"/>
  <c r="D63" i="31"/>
  <c r="D49" i="31"/>
  <c r="D48" i="31"/>
  <c r="D47" i="31"/>
  <c r="D46" i="31"/>
  <c r="D45" i="31"/>
  <c r="D44" i="31"/>
  <c r="D43" i="31"/>
  <c r="D42" i="31"/>
  <c r="D41" i="31"/>
  <c r="H2" i="24" l="1"/>
  <c r="E50" i="31" s="1"/>
  <c r="H2" i="23"/>
  <c r="E24" i="31" s="1"/>
  <c r="H2" i="26"/>
  <c r="E100" i="31" s="1"/>
  <c r="H2" i="27"/>
  <c r="E122" i="31" l="1"/>
  <c r="H17" i="24"/>
  <c r="E61" i="31" s="1"/>
  <c r="E103" i="1"/>
  <c r="E102" i="1"/>
  <c r="E100" i="1"/>
  <c r="E99" i="1"/>
  <c r="E98" i="1"/>
  <c r="E97" i="1"/>
  <c r="E93" i="1"/>
  <c r="E92" i="1"/>
  <c r="E91" i="1"/>
  <c r="E90" i="1"/>
  <c r="E89" i="1"/>
  <c r="E88" i="1"/>
  <c r="E87" i="1"/>
  <c r="E86" i="1"/>
  <c r="E85" i="1"/>
  <c r="E84" i="1"/>
  <c r="E83" i="1"/>
  <c r="E82" i="1"/>
  <c r="E81" i="1"/>
  <c r="E80" i="1"/>
  <c r="E78" i="1"/>
  <c r="E77" i="1"/>
  <c r="E76" i="1"/>
  <c r="E75" i="1"/>
  <c r="E74" i="1"/>
  <c r="E72" i="1"/>
  <c r="E71" i="1"/>
  <c r="E70" i="1"/>
  <c r="E69" i="1"/>
  <c r="E67" i="1"/>
  <c r="E66" i="1"/>
  <c r="E65" i="1"/>
  <c r="E55" i="1"/>
  <c r="E54" i="1"/>
  <c r="E53" i="1"/>
  <c r="E52" i="1"/>
  <c r="E51" i="1"/>
  <c r="E50" i="1"/>
  <c r="E49" i="1"/>
  <c r="E48" i="1"/>
  <c r="E47" i="1"/>
  <c r="E46" i="1"/>
  <c r="E43" i="1"/>
  <c r="E33" i="1"/>
  <c r="E32" i="1"/>
  <c r="E31" i="1"/>
  <c r="H34" i="7" l="1"/>
  <c r="E99" i="31" s="1"/>
  <c r="H33" i="7"/>
  <c r="E98" i="31" s="1"/>
  <c r="H32" i="7"/>
  <c r="E97" i="31" s="1"/>
  <c r="H31" i="7"/>
  <c r="E90" i="31" s="1"/>
  <c r="H30" i="7"/>
  <c r="E89" i="31" s="1"/>
  <c r="H29" i="7"/>
  <c r="E88" i="31" s="1"/>
  <c r="H21" i="7"/>
  <c r="E81" i="31" s="1"/>
  <c r="H22" i="7"/>
  <c r="E82" i="31" s="1"/>
  <c r="H23" i="7"/>
  <c r="E83" i="31" s="1"/>
  <c r="H24" i="7"/>
  <c r="E84" i="31" s="1"/>
  <c r="H6" i="7"/>
  <c r="E73" i="31" s="1"/>
  <c r="H5" i="7"/>
  <c r="E72" i="31" s="1"/>
  <c r="H4" i="7"/>
  <c r="E71" i="31" s="1"/>
  <c r="H9" i="7"/>
  <c r="E76" i="31" s="1"/>
  <c r="H8" i="7"/>
  <c r="E75" i="31" s="1"/>
  <c r="H7" i="7"/>
  <c r="E74" i="31" s="1"/>
  <c r="H12" i="7"/>
  <c r="E79" i="31" s="1"/>
  <c r="H11" i="7"/>
  <c r="E78" i="31" s="1"/>
  <c r="H10" i="7"/>
  <c r="E77" i="31" s="1"/>
  <c r="H6" i="27"/>
  <c r="E126" i="31" s="1"/>
  <c r="H5" i="27"/>
  <c r="E125" i="31" s="1"/>
  <c r="H4" i="27"/>
  <c r="E124" i="31" s="1"/>
  <c r="H3" i="27"/>
  <c r="H7" i="27"/>
  <c r="E127" i="31" s="1"/>
  <c r="H11" i="26"/>
  <c r="E109" i="31" s="1"/>
  <c r="H4" i="26"/>
  <c r="E102" i="31" s="1"/>
  <c r="H7" i="26"/>
  <c r="E105" i="31" s="1"/>
  <c r="H6" i="26"/>
  <c r="E104" i="31" s="1"/>
  <c r="H5" i="26"/>
  <c r="E103" i="31" s="1"/>
  <c r="H3" i="26"/>
  <c r="E101" i="31" s="1"/>
  <c r="H6" i="24"/>
  <c r="E54" i="31" s="1"/>
  <c r="H5" i="24"/>
  <c r="E53" i="31" s="1"/>
  <c r="H4" i="24"/>
  <c r="E52" i="31" s="1"/>
  <c r="H3" i="24"/>
  <c r="E51" i="31" s="1"/>
  <c r="H19" i="23"/>
  <c r="E37" i="31" s="1"/>
  <c r="H18" i="23"/>
  <c r="E36" i="31" s="1"/>
  <c r="H17" i="23"/>
  <c r="E35" i="31" s="1"/>
  <c r="H16" i="23"/>
  <c r="E34" i="31" s="1"/>
  <c r="H5" i="23"/>
  <c r="E27" i="31" s="1"/>
  <c r="H4" i="23"/>
  <c r="E26" i="31" s="1"/>
  <c r="H3" i="23"/>
  <c r="E25" i="31" s="1"/>
  <c r="H8" i="23"/>
  <c r="E30" i="31" s="1"/>
  <c r="H7" i="23"/>
  <c r="E29" i="31" s="1"/>
  <c r="H6" i="23"/>
  <c r="E28" i="31" s="1"/>
  <c r="H10" i="23"/>
  <c r="E32" i="31" s="1"/>
  <c r="H9" i="23"/>
  <c r="E31" i="31" s="1"/>
  <c r="H25" i="27"/>
  <c r="E143" i="31" s="1"/>
  <c r="H24" i="27"/>
  <c r="E142" i="31" s="1"/>
  <c r="H23" i="27"/>
  <c r="E141" i="31" s="1"/>
  <c r="H22" i="27"/>
  <c r="E134" i="31" s="1"/>
  <c r="H21" i="27"/>
  <c r="E133" i="31" s="1"/>
  <c r="H19" i="27"/>
  <c r="E140" i="31" s="1"/>
  <c r="H18" i="27"/>
  <c r="E139" i="31" s="1"/>
  <c r="H17" i="27"/>
  <c r="E138" i="31" s="1"/>
  <c r="H16" i="27"/>
  <c r="E132" i="31" s="1"/>
  <c r="H15" i="27"/>
  <c r="E131" i="31" s="1"/>
  <c r="H14" i="27"/>
  <c r="E130" i="31" s="1"/>
  <c r="H13" i="27"/>
  <c r="E129" i="31" s="1"/>
  <c r="H12" i="27"/>
  <c r="E128" i="31" s="1"/>
  <c r="H10" i="27"/>
  <c r="E137" i="31" s="1"/>
  <c r="H9" i="27"/>
  <c r="E136" i="31" s="1"/>
  <c r="H8" i="27"/>
  <c r="E135" i="31" s="1"/>
  <c r="H24" i="26"/>
  <c r="E121" i="31" s="1"/>
  <c r="H23" i="26"/>
  <c r="E120" i="31" s="1"/>
  <c r="H22" i="26"/>
  <c r="E119" i="31" s="1"/>
  <c r="H21" i="26"/>
  <c r="E115" i="31" s="1"/>
  <c r="H20" i="26"/>
  <c r="E114" i="31" s="1"/>
  <c r="H19" i="26"/>
  <c r="E113" i="31" s="1"/>
  <c r="H18" i="26"/>
  <c r="E112" i="31" s="1"/>
  <c r="H16" i="26"/>
  <c r="E118" i="31" s="1"/>
  <c r="H15" i="26"/>
  <c r="E117" i="31" s="1"/>
  <c r="H14" i="26"/>
  <c r="E116" i="31" s="1"/>
  <c r="H12" i="26"/>
  <c r="E110" i="31" s="1"/>
  <c r="H10" i="26"/>
  <c r="E108" i="31" s="1"/>
  <c r="H9" i="26"/>
  <c r="E107" i="31" s="1"/>
  <c r="H8" i="26"/>
  <c r="E106" i="31" s="1"/>
  <c r="H22" i="24"/>
  <c r="E68" i="31" s="1"/>
  <c r="H21" i="24"/>
  <c r="E67" i="31" s="1"/>
  <c r="H20" i="24"/>
  <c r="E66" i="31" s="1"/>
  <c r="H19" i="24"/>
  <c r="H18" i="24"/>
  <c r="E62" i="31" s="1"/>
  <c r="H16" i="24"/>
  <c r="E60" i="31" s="1"/>
  <c r="H15" i="24"/>
  <c r="E59" i="31" s="1"/>
  <c r="H13" i="24"/>
  <c r="E65" i="31" s="1"/>
  <c r="H12" i="24"/>
  <c r="E64" i="31" s="1"/>
  <c r="H11" i="24"/>
  <c r="E63" i="31" s="1"/>
  <c r="H10" i="24"/>
  <c r="E58" i="31" s="1"/>
  <c r="H9" i="24"/>
  <c r="E57" i="31" s="1"/>
  <c r="H8" i="24"/>
  <c r="E56" i="31" s="1"/>
  <c r="H7" i="24"/>
  <c r="E55" i="31" s="1"/>
  <c r="H29" i="23"/>
  <c r="E49" i="31" s="1"/>
  <c r="H28" i="23"/>
  <c r="E48" i="31" s="1"/>
  <c r="H27" i="23"/>
  <c r="E47" i="31" s="1"/>
  <c r="H26" i="23"/>
  <c r="E40" i="31" s="1"/>
  <c r="H25" i="23"/>
  <c r="E39" i="31" s="1"/>
  <c r="H23" i="23"/>
  <c r="E46" i="31" s="1"/>
  <c r="H22" i="23"/>
  <c r="E45" i="31" s="1"/>
  <c r="H21" i="23"/>
  <c r="E44" i="31" s="1"/>
  <c r="H13" i="23"/>
  <c r="E43" i="31" s="1"/>
  <c r="H12" i="23"/>
  <c r="E42" i="31" s="1"/>
  <c r="H11" i="23"/>
  <c r="E41" i="31" s="1"/>
  <c r="H21" i="21"/>
  <c r="H20" i="21"/>
  <c r="H19" i="21"/>
  <c r="H18" i="21"/>
  <c r="H17" i="21"/>
  <c r="H16" i="21"/>
  <c r="H15" i="21"/>
  <c r="H14" i="21"/>
  <c r="H13" i="21"/>
  <c r="H12" i="21"/>
  <c r="H11" i="21"/>
  <c r="H33" i="21"/>
  <c r="H32" i="21"/>
  <c r="H31" i="21"/>
  <c r="H30" i="21"/>
  <c r="H29" i="21"/>
  <c r="H28" i="21"/>
  <c r="H27" i="21"/>
  <c r="H26" i="21"/>
  <c r="H25" i="21"/>
  <c r="H24" i="21"/>
  <c r="H23" i="21"/>
  <c r="H54" i="21"/>
  <c r="H53" i="21"/>
  <c r="H52" i="21"/>
  <c r="H51" i="21"/>
  <c r="H50" i="21"/>
  <c r="H49" i="21"/>
  <c r="H48" i="21"/>
  <c r="H47" i="21"/>
  <c r="H45" i="21"/>
  <c r="H44" i="21"/>
  <c r="H43" i="21"/>
  <c r="H42" i="21"/>
  <c r="H41" i="21"/>
  <c r="H40" i="21"/>
  <c r="H39" i="21"/>
  <c r="H38" i="21"/>
  <c r="H37" i="21"/>
  <c r="H36" i="21"/>
  <c r="H35" i="21"/>
  <c r="H9" i="21"/>
  <c r="H8" i="21"/>
  <c r="H7" i="21"/>
  <c r="H6" i="21"/>
  <c r="H5" i="21"/>
  <c r="H4" i="21"/>
  <c r="H3" i="21"/>
  <c r="H2" i="21"/>
  <c r="E123" i="31" l="1"/>
  <c r="D26" i="27"/>
  <c r="E6" i="33" s="1"/>
  <c r="D55" i="21"/>
  <c r="D25" i="26"/>
  <c r="E5" i="31" s="1"/>
  <c r="D30" i="23"/>
  <c r="E25" i="1"/>
  <c r="E39" i="1"/>
  <c r="E40" i="1"/>
  <c r="E29" i="1"/>
  <c r="E41" i="1"/>
  <c r="E34" i="1"/>
  <c r="E30" i="1"/>
  <c r="E42" i="1"/>
  <c r="E26" i="1"/>
  <c r="E35" i="1"/>
  <c r="E27" i="1"/>
  <c r="E36" i="1"/>
  <c r="E28" i="1"/>
  <c r="E37" i="1"/>
  <c r="E23" i="1"/>
  <c r="E24" i="1"/>
  <c r="E38" i="1"/>
  <c r="E61" i="1"/>
  <c r="E62" i="1"/>
  <c r="E58" i="1"/>
  <c r="E59" i="1"/>
  <c r="E64" i="1"/>
  <c r="E96" i="1"/>
  <c r="D23" i="24"/>
  <c r="E45" i="1"/>
  <c r="E44" i="1"/>
  <c r="E105" i="1"/>
  <c r="E104" i="1"/>
  <c r="E101" i="1"/>
  <c r="E94" i="1"/>
  <c r="E95" i="1"/>
  <c r="E79" i="1"/>
  <c r="E60" i="1"/>
  <c r="E68" i="1"/>
  <c r="E63" i="1"/>
  <c r="E22" i="1"/>
  <c r="E21" i="1"/>
  <c r="E20" i="1"/>
  <c r="E19" i="1"/>
  <c r="E18" i="1"/>
  <c r="E17" i="1"/>
  <c r="E16" i="1"/>
  <c r="H26" i="7"/>
  <c r="E95" i="31" s="1"/>
  <c r="H27" i="7"/>
  <c r="E96" i="31" s="1"/>
  <c r="H25" i="7"/>
  <c r="E94" i="31" s="1"/>
  <c r="H17" i="7"/>
  <c r="E85" i="31" s="1"/>
  <c r="H18" i="7"/>
  <c r="E86" i="31" s="1"/>
  <c r="H19" i="7"/>
  <c r="E87" i="31" s="1"/>
  <c r="H20" i="7"/>
  <c r="E80" i="31" s="1"/>
  <c r="E6" i="31" l="1"/>
  <c r="E3" i="31"/>
  <c r="E3" i="33"/>
  <c r="E5" i="33"/>
  <c r="E2" i="31"/>
  <c r="E2" i="33"/>
  <c r="E73" i="1"/>
  <c r="H13" i="7"/>
  <c r="E91" i="31" s="1"/>
  <c r="H14" i="7"/>
  <c r="E92" i="31" s="1"/>
  <c r="H15" i="7"/>
  <c r="E93" i="31" s="1"/>
  <c r="H3" i="7" l="1"/>
  <c r="E70" i="31" s="1"/>
  <c r="E57" i="1" l="1"/>
  <c r="H2" i="7"/>
  <c r="E69" i="31" s="1"/>
  <c r="D35" i="7" l="1"/>
  <c r="E56" i="1"/>
  <c r="K87" i="3"/>
  <c r="K86" i="3"/>
  <c r="K85" i="3"/>
  <c r="K84" i="3"/>
  <c r="K83" i="3"/>
  <c r="K82" i="3"/>
  <c r="K81" i="3"/>
  <c r="K80" i="3"/>
  <c r="K79" i="3"/>
  <c r="K78" i="3"/>
  <c r="K77" i="3"/>
  <c r="K72" i="3"/>
  <c r="K76" i="3" s="1"/>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5" i="3"/>
  <c r="K24" i="3"/>
  <c r="K23" i="3"/>
  <c r="K22" i="3"/>
  <c r="K21" i="3"/>
  <c r="K20" i="3"/>
  <c r="K19" i="3"/>
  <c r="K18" i="3"/>
  <c r="K17" i="3"/>
  <c r="K16" i="3"/>
  <c r="K13" i="3"/>
  <c r="K12" i="3"/>
  <c r="K9" i="3"/>
  <c r="K15" i="3" s="1"/>
  <c r="K7" i="3"/>
  <c r="K73" i="3" l="1"/>
  <c r="K74" i="3"/>
  <c r="K75" i="3"/>
  <c r="E4" i="31"/>
  <c r="E7" i="31" s="1"/>
  <c r="E4" i="33"/>
  <c r="E7" i="33" s="1"/>
  <c r="K89" i="3"/>
  <c r="K14" i="3"/>
  <c r="K10" i="3"/>
  <c r="L27" i="3" l="1"/>
  <c r="L81" i="3" l="1"/>
  <c r="L36" i="3"/>
  <c r="L49" i="3"/>
  <c r="L24" i="3"/>
  <c r="L78" i="3"/>
  <c r="L60" i="3"/>
  <c r="L42" i="3"/>
  <c r="L52" i="3"/>
  <c r="L30" i="3"/>
  <c r="L59" i="3"/>
  <c r="L62" i="3"/>
  <c r="L66" i="3"/>
  <c r="L69" i="3"/>
  <c r="L44" i="3"/>
  <c r="L47" i="3"/>
  <c r="L54" i="3"/>
  <c r="L7" i="3"/>
  <c r="L18" i="3"/>
  <c r="L21" i="3"/>
  <c r="L86" i="3"/>
  <c r="L41" i="3"/>
  <c r="L51" i="3"/>
  <c r="L70" i="3"/>
  <c r="L80" i="3"/>
  <c r="L83" i="3"/>
  <c r="L38" i="3"/>
  <c r="L33" i="3"/>
  <c r="L56" i="3"/>
  <c r="L20" i="3"/>
  <c r="L23" i="3"/>
  <c r="L77" i="3"/>
  <c r="L31" i="3"/>
  <c r="L57" i="3"/>
  <c r="L67" i="3"/>
  <c r="L71" i="3"/>
  <c r="L29" i="3"/>
  <c r="L40" i="3"/>
  <c r="L58" i="3"/>
  <c r="L61" i="3"/>
  <c r="L65" i="3"/>
  <c r="L68" i="3"/>
  <c r="L43" i="3"/>
  <c r="L46" i="3"/>
  <c r="L53" i="3"/>
  <c r="L17" i="3"/>
  <c r="L72" i="3"/>
  <c r="L85" i="3"/>
  <c r="L39" i="3"/>
  <c r="L64" i="3"/>
  <c r="L45" i="3"/>
  <c r="L84" i="3"/>
  <c r="L35" i="3"/>
  <c r="L32" i="3"/>
  <c r="L34" i="3"/>
  <c r="L37" i="3"/>
  <c r="L50" i="3"/>
  <c r="L25" i="3"/>
  <c r="L28" i="3"/>
  <c r="L79" i="3"/>
  <c r="L82" i="3"/>
  <c r="L63" i="3"/>
  <c r="L48" i="3"/>
  <c r="L55" i="3"/>
  <c r="L9" i="3"/>
  <c r="L19" i="3"/>
  <c r="L22" i="3"/>
  <c r="L87" i="3"/>
  <c r="L10" i="3" l="1"/>
  <c r="L16" i="3"/>
  <c r="L14" i="3"/>
  <c r="L76" i="3"/>
  <c r="L13" i="3"/>
  <c r="L75" i="3"/>
  <c r="L74" i="3"/>
  <c r="L12" i="3"/>
  <c r="L15" i="3"/>
  <c r="L73" i="3"/>
  <c r="L89" i="3" s="1"/>
</calcChain>
</file>

<file path=xl/sharedStrings.xml><?xml version="1.0" encoding="utf-8"?>
<sst xmlns="http://schemas.openxmlformats.org/spreadsheetml/2006/main" count="1451" uniqueCount="249">
  <si>
    <t>MATRIZ DE AUTO-EVALUACIÓN</t>
  </si>
  <si>
    <t>COMPONENTES Y CRITERIOS DE CALIDAD</t>
  </si>
  <si>
    <t>RESIDENCIAS ESCOLARES</t>
  </si>
  <si>
    <t>Componente</t>
  </si>
  <si>
    <t>No. Criterio</t>
  </si>
  <si>
    <t>Criterio de calidad - instrumento</t>
  </si>
  <si>
    <t>No. Pregunta</t>
  </si>
  <si>
    <t>Inexistente</t>
  </si>
  <si>
    <t>Existente</t>
  </si>
  <si>
    <t>En Desarrollo</t>
  </si>
  <si>
    <t>Consolidado</t>
  </si>
  <si>
    <t>Mejora Continua</t>
  </si>
  <si>
    <t>Acciones de Mejora</t>
  </si>
  <si>
    <t>FACTOR DE PONDERACIÓN</t>
  </si>
  <si>
    <t>RESULTADO</t>
  </si>
  <si>
    <t>Administrativo y Gestión</t>
  </si>
  <si>
    <t>La sede o sedes del establecimiento educativo con residencia escolar, cuenta con un documento de la estrategia de acogida, bienestar y permanencia para estudiantes residentes, articulado con el horizonte institucional.</t>
  </si>
  <si>
    <t>X</t>
  </si>
  <si>
    <r>
      <t>Dentro de los documentos institucionales (PEI y Manual de Convivencia), se define de manera detallada un perfil del estudiante residente que se quiere formar</t>
    </r>
    <r>
      <rPr>
        <sz val="13"/>
        <color rgb="FF000000"/>
        <rFont val="Arial Narrow"/>
        <family val="2"/>
      </rPr>
      <t xml:space="preserve">.  </t>
    </r>
  </si>
  <si>
    <t xml:space="preserve">Los perfiles del talento humano de la residencia escolar, están claramente definidos e integrados a los documentos de gestión institucional en particular el PEI y allí se detallan los requisitos mínimos y las funciones del personal que estará a cargo de la atención a los estudiantes residentes. </t>
  </si>
  <si>
    <t>3.a.</t>
  </si>
  <si>
    <t xml:space="preserve">La residencia escolar cuenta con Directivo Rural. </t>
  </si>
  <si>
    <t>3.b.</t>
  </si>
  <si>
    <t>La residencia escolar cuenta con Coordinador académico, de disciplina o de estudiantes residentes.</t>
  </si>
  <si>
    <t>3.c.</t>
  </si>
  <si>
    <t>La residencia escolar cuenta con docentes en cada área del conocimiento, en los diferentes niveles educativos.</t>
  </si>
  <si>
    <t>3.d.</t>
  </si>
  <si>
    <t xml:space="preserve">La residencia escolar cuenta con Psico Orientador o personal para apoyo a orientación de estudiantes residentes. </t>
  </si>
  <si>
    <t>3.e.</t>
  </si>
  <si>
    <t>La residencia escolar cuenta con personal de manipulación de alimentos idóneo para el cumplimiento de sus funciones (El personal debe contar con certificado del curso de manipulación de alimentos vigente)</t>
  </si>
  <si>
    <t>Durante el proceso de matrícula de las niñas, niños y adolescentes, se verifica por parte del personal directivo y administrativo de la residencia escolar, que se cumpla con las siguientes características para su ingreso a la residencia escolar: (1. Tener ocho (8) años cumplidos al momento de ingresar a la residencia escolar y no superar la mayoría de edad, 2. Residir en zonas rurales de movilidad compleja, 3. No contar con otra oferta educativa cercana a su residencia, 4. Las niñas, niños y adolescentes no son beneficiarios de otras estrategias de bienestar y permanencia como: transporte escolar, modelos de educación flexible)</t>
  </si>
  <si>
    <t>En la residencia escolar se cuenta con instrumentos como: (formatos, fichas, caracterizaciones), para el respectivo seguimiento y control a los estudiantes residentes durante su permanencia en el establecimiento educativo y al momento de salir a visitas familiares o por motivos de salud.</t>
  </si>
  <si>
    <t>Cuando las y los estudiantes salen de la residencia escolar de forma definitiva, se realiza una valoración de salida que incluya al menos los siguientes criterios: (1. Aspectos de convivencia, académicos y promoción del grado escolar. 2. Análisis del diario del estudiante residente, 3. Desempeños en cada una de las áreas del conocimiento y 4. Seguimiento a salidas de la residencia escolar)</t>
  </si>
  <si>
    <t>Se cuenta en la residencia escolar con procesos o instrumentos que hagan seguimiento diario a las actividades cotidianas de estudiantes residentes.</t>
  </si>
  <si>
    <t>Como actividades complementarias a los procesos académicos, la residencia escolar programa espacios que involucran a estudiantes residentes teniendo en cuenta aspectos afectivos, emocionales, psicológicos, desarrollo corporal, lúdico, artístico y recreativo.</t>
  </si>
  <si>
    <t>Se cuenta con una instancia o ente específico para la coordinación, seguimiento y apoyo a las actividades que se realizan al interior de la residencia escolar, el cual garantiza la participación de los diferentes miembros de la comunidad educativa.</t>
  </si>
  <si>
    <t>Dentro de los procesos de gestión de calidad y administración del establecimiento educativo, se realizan actividades de capacitación al equipo de talento humano de la residencia escolar, con el propósito de promover un mejor desarrollo de actividades que permitan la eficiencia y el mejoramiento continuo. </t>
  </si>
  <si>
    <t>En la residencia escolar se hace revisión del inventario de bienes con los que se cuenta de forma continua, periódica y organizada, con el objetivo de establecer la disponibilidad de recursos físicos para determinar aquellos que deban darse de baja, reponerse o adquirirse.</t>
  </si>
  <si>
    <t>El personal directivo y administrativo de la residencia escolar, realiza un proceso de seguimiento y auditoría al cargue de matrícula de estudiantes residentes en SIMAT, cumpliendo con principios de calidad, oportunidad y veracidad de la información, atendiendo a orientaciones de las Secretarías de Educación y el MEN.</t>
  </si>
  <si>
    <t>Los directivos y docentes del establecimiento educativo, conocen las condiciones mínimas para acceder a proyectos del Sistema General de Regalías (SGR) y tienen identificadas iniciativas desde cada área del conocimiento, que pueden formularse para ser financiadas por el mismo. </t>
  </si>
  <si>
    <t>Los directivos y docentes del establecimiento educativo, identifican actores estratégicos claves de la comunidad, sector educativo, productivo, económico, no gubernamentales, con los cuales se pueda articular la residencia escolar, para la celebración de convenios y alianzas .</t>
  </si>
  <si>
    <t>Familia, Comunidad y Redes</t>
  </si>
  <si>
    <t>Dispone de la ficha de caracterización sociofamiliar diligenciada de cada estudiante residente.</t>
  </si>
  <si>
    <t>Cuenta con un plan de acompañamiento psicosocial para cada estudiante residente</t>
  </si>
  <si>
    <t>Identifica y gestiona situaciones de vulneración de derechos de las y los estudiantes residentes.</t>
  </si>
  <si>
    <t>Activa las rutas de atención ante cualquier situación de vulneración de derechos.</t>
  </si>
  <si>
    <t>Cuenta con un mapeo de actores, ruta de atención integral del Municipio y Plan de Atención Integral.</t>
  </si>
  <si>
    <t>Cuenta con un cronograma donde se visibiliza acciones de fortalecimiento del vínculo Familia – Escuela.</t>
  </si>
  <si>
    <t>Dispone de evidencias donde se visibilizan acciones de fortalecimiento del vínculo Familia – Escuela.</t>
  </si>
  <si>
    <t>Realiza encuentros periódicos entre la familia y/o responsables, y las niñas, niños y adolescentes. Como una estrategia de fortalecimiento del vínculo afectivo.</t>
  </si>
  <si>
    <t>Propicia encuentros y/o actividades entre las y los estudiantes residentes y la comunidad.</t>
  </si>
  <si>
    <t>Fomenta la comunicación (llamadas – video llamadas – mensajes de audio, cartas) permanente entre la familia y las y los estudiantes residentes.</t>
  </si>
  <si>
    <t>Realiza escuela de padres. (4 veces al año)</t>
  </si>
  <si>
    <t>Realiza actividades recro- deportivas vinculando a estudiantes, madres y padres de familia y comunidad. (3 veces al año)</t>
  </si>
  <si>
    <t>Promueve acciones para visibilizar las prácticas culturales y preservar la cultura de la región.</t>
  </si>
  <si>
    <t>Pedagógico y Vida Cotidiana</t>
  </si>
  <si>
    <t>Salud y Nutrición</t>
  </si>
  <si>
    <t>Verificar que los niñas, niños y adolescentes estén inscritos en el Sistema General de Seguridad Social en Salud</t>
  </si>
  <si>
    <t>Establece espacios para socializar la Minuta Patrón, con las niñas, niños y adolescentes, con el talento humano y los padres de familia y cuidadores.</t>
  </si>
  <si>
    <t>Garantiza espacios que promuevan hábitos saludables alrededor de la alimentación. (Quincenalmente)</t>
  </si>
  <si>
    <t>Incorpora un porcentaje de compras locales de la región (productores locales) para apoyar el comercio local de cada departamento y municipio.</t>
  </si>
  <si>
    <t>Ofrece una alimentación equilibrada, completa y suficiente todos los días en que las niñas, niños y adolescentes permanezcan en la residencia escolar.</t>
  </si>
  <si>
    <t>Fomenta la cultura del movimiento por medio de la actividad física y el movimiento</t>
  </si>
  <si>
    <t>Propicia pausas activas diariamente en las actividades curriculares</t>
  </si>
  <si>
    <t>Articula una campaña de autocuidado entre las niñas, niños y adolescentes que promueva la cultura del movimiento como hábito</t>
  </si>
  <si>
    <t>Propicia mínimo 2 visitas al año por parte de la autoridad sanitaria competente.</t>
  </si>
  <si>
    <t xml:space="preserve">Garantiza el cumplimiento de las buenas prácticas de manufactura en todos los procesos de manipulación, preparación y conservación de los alimentos.
</t>
  </si>
  <si>
    <t>Garantiza la toma antropométrica y el seguimiento nutricional de las niñas, niños y adolescentes. (Tres veces al año) </t>
  </si>
  <si>
    <t>Genera espacios con los padres de familia y cuidadores para sensibilizar e informar sobre el PAI</t>
  </si>
  <si>
    <t>Dispone de espacios ecológicos para la disposición de residuos sólidos</t>
  </si>
  <si>
    <t>Infraestructura y Ambientes protectores y seguros</t>
  </si>
  <si>
    <t>La Residencia Escolar dispone de espacios en condiciones mínimas para su adecuado funcionamiento acorde al número de estudiantes residentes y sus cuidadores para los siguientes espacios: dormitorios para estudiantes, dormitorios para cuidadores, sala de estar, lavandería, servicios sanitarios y primeros auxilios.</t>
  </si>
  <si>
    <t>La Residencia Escolar dispone de espacios en condiciones mínimas para su adecuado funcionamiento acorde al número de estudiantes residentes y sus cuidadores para los siguientes espacios complementarios de su operación: cocina, comedor, zona almacenamiento alimentos, biblioteca, zonas recreativas.</t>
  </si>
  <si>
    <t>La Residencia Escolar dispone de espacios en condiciones mínimas para el uso del tiempo libre como:  ludoteca, salas de lectura y artes, salas de juego, espacios productivos.</t>
  </si>
  <si>
    <t>La Residencia Escolar conformó un comité de gestión de riesgos.</t>
  </si>
  <si>
    <t>4.a.</t>
  </si>
  <si>
    <t>El comité de gestión de riesgos ha elaborado el Protocolo de gestión de riesgos de accidentes (identificación y reducción de riesgos de accidentes, medidas de prevención y acciones en caso de que ocurra el accidente)</t>
  </si>
  <si>
    <t>4.b.</t>
  </si>
  <si>
    <t>El comité de gestión de riesgos implementó y socializó el Protocolo gestión de riesgos de accidentes.</t>
  </si>
  <si>
    <t>4.c.</t>
  </si>
  <si>
    <t>El comité de gestión de riesgos realiza el seguimiento a la implementación del protocolo de gestión de riesgos de accidentes</t>
  </si>
  <si>
    <t>La Residencia escolar cuenta con el documento del plan escolar de gestión de riesgos de desastres que incluya: identificación de los riesgos (amenazas y vulnerabilidades); reducción de los riesgos (plan de prevención y mitigación); respuesta a las emergencias (conformación de la brigada, plan de evacuación, contra incendio, primeros auxilios, seguridad, planes de acción, planes de contingencia, un directorio de emergencias, señalización de emergencias, análisis de suministros y recursos)</t>
  </si>
  <si>
    <t>La Residencia escolar (comité de gestión de riesgos) implementa y socializa el plan de gestión de riesgos de desastres a toda la institución y a la comunidad</t>
  </si>
  <si>
    <t>La Residencia escolar tiene articulación con la instancia de gestión del riesgo de desastres municipal (consejos municipales de gestión del riesgo de desastres)</t>
  </si>
  <si>
    <t>El comité de gestión de riesgos realiza el seguimiento a la implementación del plan escolar de gestión de riesgos de desastres.</t>
  </si>
  <si>
    <t>La Residencia escolar cuenta con los documentos actualizados que regularicen la tenencia y propiedad del predio donde se encuentra la institución educativa.</t>
  </si>
  <si>
    <t>La Residencia escolar cuenta con los servicios de agua potable, energía eléctrica, energías alternativas, manejo de aguas residuales y sistemas de recolección de residuos sólidos.</t>
  </si>
  <si>
    <t>La Residencia escolar cuenta con los espacios educativos, habitacionales y de recreación dotados del mobiliario requerido para el uso y goce adecuado.</t>
  </si>
  <si>
    <t>La Residencia escolar cuenta con el menaje y materiales indispensables para realizar las diferentes labores dentro de la residencia (administrativa, alimentación y servicios generales).</t>
  </si>
  <si>
    <t>La Residencia escolar cuenta con diferentes puntos ecológicos para arrojar basura dentro de la institución educativa adoptando la cultura del reciclaje.</t>
  </si>
  <si>
    <t>La Residencia escolar cuenta con espacios adaptados e implementa condiciones para el tránsito de personas con discapacidad y movilidad reducida.</t>
  </si>
  <si>
    <t>La Residencia escolar cuenta con procesos de administración y mantenimiento de la planta física e implementa campañas con la comunidad.</t>
  </si>
  <si>
    <t>100</t>
  </si>
  <si>
    <t>Existe</t>
  </si>
  <si>
    <t>En desarrollo</t>
  </si>
  <si>
    <t xml:space="preserve"> Existente</t>
  </si>
  <si>
    <t>Bajo</t>
  </si>
  <si>
    <t>Básico</t>
  </si>
  <si>
    <t>Avanzado</t>
  </si>
  <si>
    <t>Superior</t>
  </si>
  <si>
    <t xml:space="preserve">jhsfasjdfkljaslñdfjasl ñdfjñasl flñasdjfl ñasdjfñlasjdfñlasjdflñ asjdfjaskdñlfjaslñdfj aslñdfja sadf </t>
  </si>
  <si>
    <t>No Existe</t>
  </si>
  <si>
    <t>No existe</t>
  </si>
  <si>
    <t>TOTAL</t>
  </si>
  <si>
    <t>Nulo</t>
  </si>
  <si>
    <t xml:space="preserve">En desarrollo </t>
  </si>
  <si>
    <t>Medio</t>
  </si>
  <si>
    <t>Alto</t>
  </si>
  <si>
    <t>Resultado</t>
  </si>
  <si>
    <t>1.a</t>
  </si>
  <si>
    <t>1.b</t>
  </si>
  <si>
    <t>1.c</t>
  </si>
  <si>
    <t>Dentro de los documentos institucionales (PEI y Manual de Convivencia), se define de manera detallada un perfil del estudiante residente que se quiere formar. </t>
  </si>
  <si>
    <t>Los perfiles del talento humano de la residencia escolar, están claramente definidos e integrados a los documentos de gestión institucional en particular el PEI y allí se detallan los requisitos mínimos y las funciones del personal que estará a cargo de la atención a los estudiantes residentes.</t>
  </si>
  <si>
    <t>La residencia escolar cuenta con Directivo Rural.</t>
  </si>
  <si>
    <t>La residencia escolar cuenta con Psico Orientador o personal para apoyo a orientación de estudiantes residentes.</t>
  </si>
  <si>
    <t>Se definen los momentos claros para las rutinas diarias; se plantean sin sobrepasar los tiempos del descanso; están visibles, y las niñas, los niños y las y los adolescentes saben en qué consisten y en qué momentos concretos desarrollarlos.</t>
  </si>
  <si>
    <t>Se sigue un protocolo claro y visible para hacer el seguimiento a las rutinas diarias y hay una o un responsable de diligenciarlo.</t>
  </si>
  <si>
    <t xml:space="preserve">Se ofrecen apoyos pedagógicos para el cumplimiento de las labores académicas que deben realizar las y los NNA. </t>
  </si>
  <si>
    <t>Hay evidencia de reuniones con docentes del EE para informarse y hacer seguimiento al desempeño académico de las niñas, los niños y las y los adolescentes residentes.</t>
  </si>
  <si>
    <t>Hay evidencia de reuniones con padres de familia, acudientes y / o cuidadores para informarlos sobre el desempeño académico de las niñas, los niños y las y los adolescentes residentes y su comportamiento en la RE.</t>
  </si>
  <si>
    <t>Se crean planes de mejoramiento individualizados, tanto para las dinámicas del habitar en la RE, como para el desempeño académico de NNA residentes.</t>
  </si>
  <si>
    <t>Se planean y desarrollan espacios para las celebraciones de cumpleaños y reconocimientos de logros de NNA.</t>
  </si>
  <si>
    <t>Se planean y desarrollan espacios de capacitación y reflexión para fortalecer estrategias de autodeterminación, autonomía y toma de decisiones.</t>
  </si>
  <si>
    <t xml:space="preserve">Se planean y desarrollan actividades para fortalecer hábitos de lectura y escritura de NNA. </t>
  </si>
  <si>
    <t>Se planean y desarrollan espacios de análisis de interacción con medios masivos (televisión, internet, redes sociales).</t>
  </si>
  <si>
    <t>Se desarrollan espacios de afianzamiento de la identidad (infancia, pubertad, adolescencia) acordes con el ciclo vital.</t>
  </si>
  <si>
    <t>Se crean espacios para la solución mediada y pacífica de conflictos o contravenciones al manual de convivencia de la RE.</t>
  </si>
  <si>
    <t>Se planean, plantean y desarrollan proyectos productivos acordes con las características del contexto.</t>
  </si>
  <si>
    <t>Se crean los Planes Individuales de Ajustes Razonables para las niñas, los niños y las y los adolescentes con discapacidad.</t>
  </si>
  <si>
    <t>Buena</t>
  </si>
  <si>
    <t>Regular</t>
  </si>
  <si>
    <t>Excelente</t>
  </si>
  <si>
    <t>La Residencia escolar cuenta con los documentos actualizados que garanticen la tenencia y propiedad del predio donde se encuentra la institución educativa.</t>
  </si>
  <si>
    <t>Realiza actividades recreo- deportivas vinculando a estudiantes, madres y padres de familia y comunidad. (3 veces al año)</t>
  </si>
  <si>
    <t xml:space="preserve">Se planean y desarrollan espacios de fortalecimiento psicosocial con perspectiva de género. </t>
  </si>
  <si>
    <t>La sede o sedes del establecimiento educativo con residencia escolar, cuenta con un documento  que define la estrategia de bienestar para estudiantes residentes, articulada con el horizonte institucional.</t>
  </si>
  <si>
    <t>La sede o sedes del establecimiento educativo con residencia escolar, cuenta con un documento  que define la estrategia de permanencia para estudiantes residentes, articulada con el horizonte institucional.</t>
  </si>
  <si>
    <t>La sede o sedes del establecimiento educativo con residencia escolar, cuenta con un documento que define la estrategia de acogida para estudiantes residentes, articulada con el horizonte institucional.</t>
  </si>
  <si>
    <t>Durante el proceso de matrícula de las niñas, niños y adolescentes, se verifica por parte del personal directivo y administrativo de la residencia escolar, que se cumpla con tener ocho (8) años cumplidos al momento de ingresar a la residencia escolar y no superar la mayoría de edad.</t>
  </si>
  <si>
    <t>Durante el proceso de matrícula de las niñas, niños y adolescentes, se verifica por parte del personal directivo y administrativo de la residencia escolar, que se cumpla con No contar con otra oferta educativa cercana a su residencia.</t>
  </si>
  <si>
    <t>Durante el proceso de matrícula de las niñas, niños y adolescentes, se verifica por parte del personal directivo y administrativo de la residencia escolar, que se cumpla con Residir en zonas rurales de movilidad compleja.</t>
  </si>
  <si>
    <t>Durante el proceso de matrícula de las niñas, niños y adolescentes, se verifica por parte del personal directivo y administrativo de la residencia escolar, que se cumpla con que Las niñas, niños y adolescentes no son beneficiarios de otras estrategias de bienestar y permanencia como: transporte escolar, modelos de educación flexible).</t>
  </si>
  <si>
    <t>Cuando las y los estudiantes salen de la residencia escolar de forma definitiva, se realiza una valoración de salida que incluye el análisis del diario del estudiante residente</t>
  </si>
  <si>
    <t>Cuando las y los estudiantes salen de la residencia escolar de forma definitiva, se realiza una valoración de salida que incluye los aspectos de convivencia, académicos y promoción del grado escolar.</t>
  </si>
  <si>
    <t>Cuando las y los estudiantes salen de la residencia escolar de forma definitiva, se realiza una valoración de salida que incluye los aspectos de seguimiento a salidas de la residencia escolar.</t>
  </si>
  <si>
    <t>Cuando las y los estudiantes salen de la residencia escolar de forma definitiva, se realiza una valoración de salida que incluye los desempeños en cada una de las áreas del conocimiento.</t>
  </si>
  <si>
    <t>La Residencia escolar cuenta con el servicio de agua potable.</t>
  </si>
  <si>
    <t>La Residencia escolar cuenta con el servicio de energía eléctrica.</t>
  </si>
  <si>
    <t>La Residencia escolar cuenta con el servicio de energías alternativas.</t>
  </si>
  <si>
    <t>La Residencia escolar cuenta con sistemas de recolección de residuos sólidos.</t>
  </si>
  <si>
    <t>La Residencia escolar cuenta con el servicio de manejo de aguas residuales.</t>
  </si>
  <si>
    <t>Total</t>
  </si>
  <si>
    <t>Promedio</t>
  </si>
  <si>
    <t>Valoración</t>
  </si>
  <si>
    <t>1.o</t>
  </si>
  <si>
    <t>2.o</t>
  </si>
  <si>
    <t>3.o</t>
  </si>
  <si>
    <t>4.o</t>
  </si>
  <si>
    <t>5.o</t>
  </si>
  <si>
    <t>6.o</t>
  </si>
  <si>
    <t>7.o</t>
  </si>
  <si>
    <t>8.o</t>
  </si>
  <si>
    <t>9.o</t>
  </si>
  <si>
    <t xml:space="preserve">Se identifican y se promueven acciones pedagógicas que favorezcan los intereses particulares de los NNA (música, arte, deporte, tradición oral,). </t>
  </si>
  <si>
    <t>Minuta o acta firmada</t>
  </si>
  <si>
    <t>Cronograma general y registros fotográficos</t>
  </si>
  <si>
    <t>Cronograma general, guiones, minutas, listas de asistencia y registro fotográfico</t>
  </si>
  <si>
    <t>Cronograma general, guiones y registros fotográficos</t>
  </si>
  <si>
    <t>Minutas o compromisos firmados</t>
  </si>
  <si>
    <t>Planteamiento de anteproyectos, protocolos de seguimiento y registros fotográficos</t>
  </si>
  <si>
    <t>Portafolio con planes individuales</t>
  </si>
  <si>
    <t xml:space="preserve">Formato de seguimiento de intereses particulares. </t>
  </si>
  <si>
    <t xml:space="preserve">Cartelera de rutinas y momentos; cuadro en agenda de residentes </t>
  </si>
  <si>
    <t>Documento de protocolo (formato y archivo organizado de los mismos)</t>
  </si>
  <si>
    <t>Archivo o carpeta con banco de estrategias de apoyo</t>
  </si>
  <si>
    <t>Documento en carpeta individualizada con planes de mejoramiento</t>
  </si>
  <si>
    <t>Copia física del documento o firma de compromisos establecidos</t>
  </si>
  <si>
    <t>Acta de sesión</t>
  </si>
  <si>
    <t xml:space="preserve">Registro fotográfico </t>
  </si>
  <si>
    <t>Copia física del acta de visita de la autoridad sanitada competente</t>
  </si>
  <si>
    <t>Registro fotográfico de los espacios ecológicos</t>
  </si>
  <si>
    <t>Copia física de proveedores</t>
  </si>
  <si>
    <t>Minuta patrón</t>
  </si>
  <si>
    <t>Calendario de 10 actividades anuales</t>
  </si>
  <si>
    <t>Acta de sesión de capacitaciones</t>
  </si>
  <si>
    <t>Formato de captura de datos antropométricos de cada toma antropométrica</t>
  </si>
  <si>
    <t>Ficha de caracterización sociofamiliar diligenciada por cada estudiante.</t>
  </si>
  <si>
    <t>Informe sobre la situación de vulneración identificada y soporte de la activación de ruta (acta, informe de llamada)</t>
  </si>
  <si>
    <t>Cronograma, fichas de planeación de actividades.</t>
  </si>
  <si>
    <t>Ficha de planeación y de desarrollo de actividades diligenciadas por cada actividad a desarrollar y desarrollada; registro de asistencia, soporte fotográfico</t>
  </si>
  <si>
    <t>Ficha de planeación y de desarrollo de actividades diligenciadas por cada actividad a desarrollar y desarrollada; registro de asistencia, soporte fotográfico.</t>
  </si>
  <si>
    <t>Ficha de planeación y de desarrollo de actividades diligenciadas por cada actividad a desarrollar y desarrollada; soporte fotográfico.</t>
  </si>
  <si>
    <t>Ficha de planeación y de desarrollo de actividades diligenciadas por cada actividad ; registro de asistencia, soporte fotográfico.</t>
  </si>
  <si>
    <t>Plan de acompañamiento diligenciado y con soportes (actas, reportes, soporte fotográfico) por cada estudiante residente.</t>
  </si>
  <si>
    <t>Informe sobre la situación de vulneración identificada.</t>
  </si>
  <si>
    <t xml:space="preserve">Mapeo de actores, ruta de atención integral del Municipio y Plan de Atención Integral visibles. </t>
  </si>
  <si>
    <t>Acta de conformación del comité</t>
  </si>
  <si>
    <t>Archivo o carpeta con documentos de propiedad de la IE</t>
  </si>
  <si>
    <t>Archivo o carpeta con documentos de Empresas prestadoras de servicios y recibos públicos</t>
  </si>
  <si>
    <t>Formatos de control de inventarios por espacio y registro fotográfico</t>
  </si>
  <si>
    <t>Planos de localización y minutas de registro puntos ecológicos</t>
  </si>
  <si>
    <t>Documento de verificación entre RE y ETC (formato y archivo organizado, con registro fotográfico)</t>
  </si>
  <si>
    <t>Documento con el protocolo de gestión de riesgos de accidentes</t>
  </si>
  <si>
    <t>Acta en la que se evidencie la socialización del protocolo, y actividades de implementación de este</t>
  </si>
  <si>
    <t>Acta de seguimiento check list de las medidas de implementación</t>
  </si>
  <si>
    <t>Documento con el plan escolar de gestión de riesgos de emergencias o desastres.</t>
  </si>
  <si>
    <t>Acta de socialización del documento con la comunidad educativa, y evidencias como fotografías, videos, piezas comunicativas sobre el plan de gestión de riesgos de emergencias</t>
  </si>
  <si>
    <t>Actas de articulación intersectorial e interinstitucional.</t>
  </si>
  <si>
    <t>Check list o actas sobre el seguimiento realizado a la residencia escolar para la correcta implementación del plan escolar de gestión de riesgos.</t>
  </si>
  <si>
    <t xml:space="preserve">Documento en físico y digital con estrategia de acogida, bienestar y permanencia para estudiantes residentes. </t>
  </si>
  <si>
    <t xml:space="preserve">Fichas de caracterización de estudiantes residentes, formatos de seguimiento a actividades académicas y de convivencia.  </t>
  </si>
  <si>
    <t xml:space="preserve">Formato valoración de salida estudiantes residentes. </t>
  </si>
  <si>
    <t>Perfil del estudiante integrado a los documentos de gestión institucional (PEI, Manual de Convivencia)</t>
  </si>
  <si>
    <t>Perfiles y funciones del talento humano adicional integrados a documentos de gestión institucional (PEI)</t>
  </si>
  <si>
    <t xml:space="preserve">Fichas de seguimiento, diario o bitácora con información académica y convivencial de estudiantes residentes. </t>
  </si>
  <si>
    <t>Perfiles y funciones del talento humano integrados a documentos de gestión institucional según decreto (PEI)</t>
  </si>
  <si>
    <t xml:space="preserve">Cronograma de actividades culturales, lúdicas, artísticas, deportivas integrado al POA o la programación académica del año lectivo. </t>
  </si>
  <si>
    <t xml:space="preserve">Acta de constitución de la Comisión de Residencia Escolar, listas de asistencia. </t>
  </si>
  <si>
    <t xml:space="preserve">Listas de asistencia, memorias de talleres, registro fotográfico. </t>
  </si>
  <si>
    <t>Archivo físico y digital de proyectos formulados en cada área del conocimiento.</t>
  </si>
  <si>
    <t xml:space="preserve">Directorio, bases de datos, con contactos de actores externos que fortalecen el trabajo y desarrollo de la comunidad educativa de la residencia escolar. </t>
  </si>
  <si>
    <t xml:space="preserve">Archivo físico y digital del inventario de la residencia escolar, actas de entrega, egreso o ingreso de bienes, registro fotográfico. </t>
  </si>
  <si>
    <t xml:space="preserve">Formatos de registro de información de estudiantes residentes SIMAT, bases de datos matrícula actualizadas. </t>
  </si>
  <si>
    <t>La residencia escolar, cuenta con un documento de la estrategia de acogida, bienestar y permanencia para estudiantes residentes.</t>
  </si>
  <si>
    <t>Se cuenta con instrumentos como: (formatos, fichas) para el respectivo seguimiento y control a los estudiantes residentes durante su permanencia y al momento de salir a visitas familiares o por motivos de salud.</t>
  </si>
  <si>
    <t xml:space="preserve">Las niñas, niños y adolescentes cumplen con el perfil descrito en el decreto y en los lineamientos técnicos y operativos de las residencias escolares. </t>
  </si>
  <si>
    <t>La residencia escolar cuenta con talento humano adicional al descrito en el decreto y en los lineamientos técnicos y operativos.</t>
  </si>
  <si>
    <t xml:space="preserve">Se cuenta en la residencia escolar con herramientas para hacer seguimiento diario a las actividades cotidianas de estudiantes residentes (Fichas de seguimiento diario, bitácoras) </t>
  </si>
  <si>
    <t>Los perfiles del talento humano están acordes con lo descrito en el decreto y en los lineamientos técnicos y operativos de las residencias escolares.</t>
  </si>
  <si>
    <t xml:space="preserve">Como actividades complementarias a los procesos académicos, la residencia escolar programa espacios que involucran a estudiantes residentes teniendo en cuenta aspectos afectivos, emocionales, psicológicos, desarrollo corporal, lúdico, artístico y recreativo. </t>
  </si>
  <si>
    <t xml:space="preserve">Se cuenta con una instancia o ente específico para la coordinación, seguimiento y apoyo a las actividades que se realizan al interior de la residencia escolar, el cual garantiza la participación de los involucrados. </t>
  </si>
  <si>
    <t xml:space="preserve">Dentro de los procesos de gestión de calidad y administración del establecimiento educativo, se realizan actividades de capacitación al equipo de talento humano de la residencia escolar, con el propósito de promover un mejor desarrollo de actividades que permitan el fortalecimiento de las capacidades y por ende un mejor desarrollo de las acciones. </t>
  </si>
  <si>
    <t>Los directivos y docentes conocen las condiciones mínimas para acceder a proyectos del Sistema General de Regalías (SGR) y tienen identificadas iniciativas desde cada área del conocimiento, que pueden formularse para ser financiadas por el mismo.</t>
  </si>
  <si>
    <t>Los directivos y docentes cuentan con un directorio de actores estratégicos claves de la comunidad, sector educativo, productivo, económico o social, organizaciones no gubernamentales, con los cuales se pueda articular la residencia escolar, para la celebración de convenios y alianzas.</t>
  </si>
  <si>
    <t>Se cuenta con un inventario de bienes con el objetivo de establecer la disponibilidad de recursos físicos para determinar aquellos que deban darse de baja, reponerse o adquirirse.</t>
  </si>
  <si>
    <t>El personal directivo y administrativo realiza un proceso de seguimiento y auditoría al cargue de matrícula de estudiantes residentes en SIMAT, cumpliendo con principios de calidad, oportunidad y veracidad de la información, atendiendo a orientaciones de las Secretarías de Educación y el MEN.</t>
  </si>
  <si>
    <t>Evidencia</t>
  </si>
  <si>
    <t>Mejoramiento Continuo</t>
  </si>
  <si>
    <t>INSTRUMENTO DE AUTOEVALUACIÓN POR COMPONENTES</t>
  </si>
  <si>
    <t xml:space="preserve">Entidad Territorial certificada: </t>
  </si>
  <si>
    <t>Nombre del Establecimiento Educativo</t>
  </si>
  <si>
    <t xml:space="preserve">Municipio </t>
  </si>
  <si>
    <t xml:space="preserve">Sede Residencia Escolar </t>
  </si>
  <si>
    <t xml:space="preserve">Fecha de Autoevaluación </t>
  </si>
  <si>
    <t>Nombre</t>
  </si>
  <si>
    <t>Teléfono de contacto</t>
  </si>
  <si>
    <t>Rol (Directivo docente, madres y/o padres de familia, estudiantes, coordinador residencia.)</t>
  </si>
  <si>
    <t>Nombres Comisión de Residencias Escolares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</si>
</sst>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28" x14ac:knownFonts="1">
    <font>
      <sz val="11"/>
      <color theme="1"/>
      <name val="Calibri"/>
      <family val="2"/>
      <scheme val="minor"/>
    </font>
    <font>
      <b/>
      <sz val="26"/>
      <color theme="1"/>
      <name val="Helvetica"/>
      <family val="2"/>
    </font>
    <font>
      <b/>
      <sz val="16"/>
      <color theme="3" tint="-0.249977111117893"/>
      <name val="Helvetica"/>
      <family val="2"/>
    </font>
    <font>
      <sz val="11"/>
      <color theme="1"/>
      <name val="Arial Narrow"/>
      <family val="2"/>
    </font>
    <font>
      <b/>
      <sz val="11"/>
      <color theme="1"/>
      <name val="Arial Narrow"/>
      <family val="2"/>
    </font>
    <font>
      <b/>
      <sz val="20"/>
      <name val="Arial Narrow"/>
      <family val="2"/>
    </font>
    <font>
      <b/>
      <sz val="15"/>
      <name val="Arial Narrow"/>
      <family val="2"/>
    </font>
    <font>
      <b/>
      <sz val="15"/>
      <color theme="1"/>
      <name val="Arial Narrow"/>
      <family val="2"/>
    </font>
    <font>
      <sz val="15"/>
      <color theme="1"/>
      <name val="Arial Narrow"/>
      <family val="2"/>
    </font>
    <font>
      <sz val="13"/>
      <color theme="1"/>
      <name val="Arial Narrow"/>
      <family val="2"/>
    </font>
    <font>
      <b/>
      <sz val="13"/>
      <color theme="1"/>
      <name val="Arial Narrow"/>
      <family val="2"/>
    </font>
    <font>
      <sz val="13"/>
      <color rgb="FF000000"/>
      <name val="Arial Narrow"/>
      <family val="2"/>
    </font>
    <font>
      <b/>
      <i/>
      <sz val="15"/>
      <color theme="2" tint="-0.499984740745262"/>
      <name val="Arial Narrow"/>
      <family val="2"/>
    </font>
    <font>
      <b/>
      <sz val="20"/>
      <color theme="1"/>
      <name val="Arial Narrow"/>
      <family val="2"/>
    </font>
    <font>
      <sz val="11"/>
      <color theme="1"/>
      <name val="Calibri"/>
      <family val="2"/>
      <scheme val="minor"/>
    </font>
    <font>
      <sz val="10"/>
      <color theme="1"/>
      <name val="Work Sans SemiBold"/>
    </font>
    <font>
      <sz val="10"/>
      <color rgb="FFFFFFFF"/>
      <name val="Work Sans SemiBold"/>
    </font>
    <font>
      <sz val="10"/>
      <color theme="1"/>
      <name val="Work Sans"/>
    </font>
    <font>
      <sz val="10"/>
      <color theme="1"/>
      <name val="Calibri"/>
      <family val="2"/>
      <scheme val="minor"/>
    </font>
    <font>
      <b/>
      <sz val="10"/>
      <color rgb="FF004A84"/>
      <name val="Work Sans"/>
    </font>
    <font>
      <sz val="10"/>
      <color rgb="FF004A84"/>
      <name val="Work Sans"/>
    </font>
    <font>
      <sz val="20"/>
      <name val="Arial Narrow"/>
      <family val="2"/>
    </font>
    <font>
      <sz val="15"/>
      <name val="Arial Narrow"/>
      <family val="2"/>
    </font>
    <font>
      <sz val="12"/>
      <color rgb="FF004A84"/>
      <name val="Work Sans"/>
    </font>
    <font>
      <sz val="12"/>
      <color rgb="FFFFFFFF"/>
      <name val="Work Sans SemiBold"/>
    </font>
    <font>
      <sz val="12"/>
      <color rgb="FFFFFFFF"/>
      <name val="Work Sans"/>
    </font>
    <font>
      <b/>
      <sz val="11"/>
      <color rgb="FF004A84"/>
      <name val="Work Sans"/>
    </font>
    <font>
      <sz val="11"/>
      <color rgb="FF004A84"/>
      <name val="Work Sans"/>
    </font>
  </fonts>
  <fills count="16">
    <fill>
      <patternFill patternType="none"/>
    </fill>
    <fill>
      <patternFill patternType="gray125"/>
    </fill>
    <fill>
      <patternFill patternType="solid">
        <fgColor theme="3"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FF0000"/>
        <bgColor indexed="64"/>
      </patternFill>
    </fill>
    <fill>
      <patternFill patternType="solid">
        <fgColor theme="6"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rgb="FF9DBEFF"/>
        <bgColor indexed="64"/>
      </patternFill>
    </fill>
    <fill>
      <patternFill patternType="solid">
        <fgColor theme="5" tint="0.59999389629810485"/>
        <bgColor indexed="64"/>
      </patternFill>
    </fill>
    <fill>
      <patternFill patternType="solid">
        <fgColor rgb="FFFFAFCA"/>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rgb="FF004A84"/>
      </left>
      <right style="dashed">
        <color rgb="FF004A84"/>
      </right>
      <top style="thin">
        <color rgb="FF004A84"/>
      </top>
      <bottom style="dashed">
        <color rgb="FF004A84"/>
      </bottom>
      <diagonal/>
    </border>
    <border>
      <left style="dashed">
        <color rgb="FF004A84"/>
      </left>
      <right style="dashed">
        <color rgb="FF004A84"/>
      </right>
      <top style="thin">
        <color rgb="FF004A84"/>
      </top>
      <bottom style="dashed">
        <color rgb="FF004A84"/>
      </bottom>
      <diagonal/>
    </border>
    <border>
      <left style="dashed">
        <color rgb="FF004A84"/>
      </left>
      <right style="thin">
        <color rgb="FF004A84"/>
      </right>
      <top style="thin">
        <color rgb="FF004A84"/>
      </top>
      <bottom style="dashed">
        <color rgb="FF004A84"/>
      </bottom>
      <diagonal/>
    </border>
    <border>
      <left style="thin">
        <color rgb="FF004A84"/>
      </left>
      <right style="dashed">
        <color rgb="FF004A84"/>
      </right>
      <top style="dashed">
        <color rgb="FF004A84"/>
      </top>
      <bottom style="dashed">
        <color rgb="FF004A84"/>
      </bottom>
      <diagonal/>
    </border>
    <border>
      <left style="dashed">
        <color rgb="FF004A84"/>
      </left>
      <right style="dashed">
        <color rgb="FF004A84"/>
      </right>
      <top style="dashed">
        <color rgb="FF004A84"/>
      </top>
      <bottom style="dashed">
        <color rgb="FF004A84"/>
      </bottom>
      <diagonal/>
    </border>
    <border>
      <left style="dashed">
        <color rgb="FF004A84"/>
      </left>
      <right style="thin">
        <color rgb="FF004A84"/>
      </right>
      <top style="dashed">
        <color rgb="FF004A84"/>
      </top>
      <bottom style="dashed">
        <color rgb="FF004A84"/>
      </bottom>
      <diagonal/>
    </border>
    <border>
      <left style="thin">
        <color rgb="FF004A84"/>
      </left>
      <right style="dashed">
        <color rgb="FF004A84"/>
      </right>
      <top style="dashed">
        <color rgb="FF004A84"/>
      </top>
      <bottom style="thin">
        <color rgb="FF004A84"/>
      </bottom>
      <diagonal/>
    </border>
    <border>
      <left style="dashed">
        <color rgb="FF004A84"/>
      </left>
      <right style="dashed">
        <color rgb="FF004A84"/>
      </right>
      <top style="dashed">
        <color rgb="FF004A84"/>
      </top>
      <bottom style="thin">
        <color rgb="FF004A84"/>
      </bottom>
      <diagonal/>
    </border>
    <border>
      <left style="dashed">
        <color rgb="FF004A84"/>
      </left>
      <right/>
      <top style="dashed">
        <color rgb="FF004A84"/>
      </top>
      <bottom style="thin">
        <color rgb="FF004A84"/>
      </bottom>
      <diagonal/>
    </border>
    <border>
      <left/>
      <right/>
      <top style="dashed">
        <color rgb="FF004A84"/>
      </top>
      <bottom style="thin">
        <color rgb="FF004A84"/>
      </bottom>
      <diagonal/>
    </border>
    <border>
      <left/>
      <right style="thin">
        <color rgb="FF004A84"/>
      </right>
      <top style="dashed">
        <color rgb="FF004A84"/>
      </top>
      <bottom style="thin">
        <color rgb="FF004A84"/>
      </bottom>
      <diagonal/>
    </border>
    <border>
      <left style="dashed">
        <color rgb="FF004A84"/>
      </left>
      <right/>
      <top style="dashed">
        <color rgb="FF004A84"/>
      </top>
      <bottom style="dashed">
        <color rgb="FF004A84"/>
      </bottom>
      <diagonal/>
    </border>
    <border>
      <left/>
      <right style="dashed">
        <color rgb="FF004A84"/>
      </right>
      <top style="dashed">
        <color rgb="FF004A84"/>
      </top>
      <bottom style="dashed">
        <color rgb="FF004A8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ashed">
        <color rgb="FF004A84"/>
      </left>
      <right style="thin">
        <color rgb="FF004A84"/>
      </right>
      <top style="dashed">
        <color rgb="FF004A84"/>
      </top>
      <bottom style="thin">
        <color rgb="FF004A84"/>
      </bottom>
      <diagonal/>
    </border>
    <border>
      <left/>
      <right/>
      <top/>
      <bottom style="thin">
        <color rgb="FF004A84"/>
      </bottom>
      <diagonal/>
    </border>
    <border>
      <left style="thin">
        <color rgb="FF004A84"/>
      </left>
      <right style="thin">
        <color rgb="FF004A84"/>
      </right>
      <top style="thin">
        <color rgb="FF004A84"/>
      </top>
      <bottom style="thin">
        <color rgb="FF004A84"/>
      </bottom>
      <diagonal/>
    </border>
  </borders>
  <cellStyleXfs count="3">
    <xf numFmtId="0" fontId="0" fillId="0" borderId="0"/>
    <xf numFmtId="9" fontId="14" fillId="0" borderId="0" applyFont="0" applyFill="0" applyBorder="0" applyAlignment="0" applyProtection="0"/>
    <xf numFmtId="41" fontId="14" fillId="0" borderId="0" applyFont="0" applyFill="0" applyBorder="0" applyAlignment="0" applyProtection="0"/>
  </cellStyleXfs>
  <cellXfs count="151">
    <xf numFmtId="0" fontId="0" fillId="0" borderId="0" xfId="0"/>
    <xf numFmtId="0" fontId="1" fillId="0" borderId="0" xfId="0" applyFont="1"/>
    <xf numFmtId="0" fontId="2" fillId="0" borderId="0" xfId="0" applyFont="1"/>
    <xf numFmtId="0" fontId="3" fillId="0" borderId="0" xfId="0" applyFont="1"/>
    <xf numFmtId="2" fontId="3" fillId="0" borderId="0" xfId="0" applyNumberFormat="1" applyFont="1"/>
    <xf numFmtId="0" fontId="4" fillId="0" borderId="1" xfId="0" applyFont="1" applyBorder="1" applyAlignment="1">
      <alignment horizontal="center" vertical="center" wrapText="1"/>
    </xf>
    <xf numFmtId="2" fontId="7" fillId="0" borderId="0" xfId="0" applyNumberFormat="1" applyFont="1" applyAlignment="1">
      <alignment horizontal="center" vertical="center"/>
    </xf>
    <xf numFmtId="0" fontId="5" fillId="0" borderId="0" xfId="0" applyFont="1"/>
    <xf numFmtId="0" fontId="6" fillId="0" borderId="0" xfId="0" applyFont="1"/>
    <xf numFmtId="2" fontId="8" fillId="0" borderId="1" xfId="0" applyNumberFormat="1" applyFont="1" applyBorder="1" applyAlignment="1">
      <alignment horizontal="center" vertical="center"/>
    </xf>
    <xf numFmtId="0" fontId="9" fillId="4"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5"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49" fontId="7" fillId="9" borderId="1" xfId="0" applyNumberFormat="1" applyFont="1" applyFill="1" applyBorder="1" applyAlignment="1">
      <alignment horizontal="center" vertical="center" wrapText="1"/>
    </xf>
    <xf numFmtId="49" fontId="12" fillId="9" borderId="1" xfId="0" applyNumberFormat="1" applyFont="1" applyFill="1" applyBorder="1" applyAlignment="1">
      <alignment horizontal="center" vertical="center" wrapText="1"/>
    </xf>
    <xf numFmtId="0" fontId="0" fillId="0" borderId="5" xfId="0" applyBorder="1"/>
    <xf numFmtId="0" fontId="13" fillId="8" borderId="0" xfId="0" applyFont="1" applyFill="1"/>
    <xf numFmtId="0" fontId="7" fillId="8" borderId="0" xfId="0" applyFont="1" applyFill="1"/>
    <xf numFmtId="0" fontId="3" fillId="8" borderId="0" xfId="0" applyFont="1" applyFill="1"/>
    <xf numFmtId="49" fontId="7" fillId="8" borderId="1" xfId="0" applyNumberFormat="1" applyFont="1" applyFill="1" applyBorder="1" applyAlignment="1">
      <alignment horizontal="center" vertical="center" wrapText="1"/>
    </xf>
    <xf numFmtId="0" fontId="0" fillId="8" borderId="0" xfId="0" applyFill="1"/>
    <xf numFmtId="0" fontId="5" fillId="10" borderId="0" xfId="0" applyFont="1" applyFill="1"/>
    <xf numFmtId="0" fontId="6" fillId="10" borderId="0" xfId="0" applyFont="1" applyFill="1"/>
    <xf numFmtId="0" fontId="3" fillId="10" borderId="0" xfId="0" applyFont="1" applyFill="1"/>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49" fontId="12" fillId="10" borderId="1" xfId="0" applyNumberFormat="1" applyFont="1" applyFill="1" applyBorder="1" applyAlignment="1">
      <alignment horizontal="center" vertical="center" wrapText="1"/>
    </xf>
    <xf numFmtId="0" fontId="0" fillId="10" borderId="0" xfId="0" applyFill="1"/>
    <xf numFmtId="0" fontId="5" fillId="11" borderId="0" xfId="0" applyFont="1" applyFill="1"/>
    <xf numFmtId="0" fontId="6" fillId="11" borderId="0" xfId="0" applyFont="1" applyFill="1"/>
    <xf numFmtId="0" fontId="3" fillId="11" borderId="0" xfId="0" applyFont="1" applyFill="1"/>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0" fontId="0" fillId="11" borderId="0" xfId="0" applyFill="1"/>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5" fillId="3" borderId="6" xfId="0" applyFont="1" applyFill="1" applyBorder="1" applyAlignment="1" applyProtection="1">
      <alignment horizontal="center" vertical="center" wrapText="1"/>
      <protection locked="0"/>
    </xf>
    <xf numFmtId="0" fontId="16" fillId="12" borderId="7" xfId="0" applyFont="1" applyFill="1" applyBorder="1" applyAlignment="1" applyProtection="1">
      <alignment horizontal="center" vertical="center" wrapText="1"/>
      <protection locked="0"/>
    </xf>
    <xf numFmtId="0" fontId="16" fillId="12" borderId="8" xfId="0" applyFont="1" applyFill="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8" fillId="0" borderId="0" xfId="0" applyFont="1" applyAlignment="1" applyProtection="1">
      <alignment wrapText="1"/>
      <protection locked="0"/>
    </xf>
    <xf numFmtId="0" fontId="15" fillId="3" borderId="9" xfId="0" applyFont="1" applyFill="1" applyBorder="1" applyAlignment="1" applyProtection="1">
      <alignment horizontal="center" vertical="center" wrapText="1"/>
      <protection locked="0"/>
    </xf>
    <xf numFmtId="0" fontId="16" fillId="12" borderId="10" xfId="0" applyFont="1" applyFill="1" applyBorder="1" applyAlignment="1" applyProtection="1">
      <alignment horizontal="center" vertical="center" wrapText="1"/>
      <protection locked="0"/>
    </xf>
    <xf numFmtId="0" fontId="16" fillId="12" borderId="11" xfId="0" applyFont="1" applyFill="1" applyBorder="1" applyAlignment="1" applyProtection="1">
      <alignment horizontal="center" vertical="center" wrapText="1"/>
      <protection locked="0"/>
    </xf>
    <xf numFmtId="0" fontId="17" fillId="0" borderId="12" xfId="0" applyFont="1" applyBorder="1" applyAlignment="1" applyProtection="1">
      <alignment wrapText="1"/>
      <protection locked="0"/>
    </xf>
    <xf numFmtId="0" fontId="17" fillId="0" borderId="13" xfId="0" applyFont="1" applyBorder="1" applyAlignment="1" applyProtection="1">
      <alignment wrapText="1"/>
      <protection locked="0"/>
    </xf>
    <xf numFmtId="0" fontId="18" fillId="0" borderId="0" xfId="0" applyFont="1" applyProtection="1">
      <protection locked="0"/>
    </xf>
    <xf numFmtId="0" fontId="18" fillId="0" borderId="0" xfId="0" applyFont="1" applyAlignment="1" applyProtection="1">
      <alignment vertical="top" wrapText="1"/>
      <protection locked="0"/>
    </xf>
    <xf numFmtId="9" fontId="18" fillId="0" borderId="0" xfId="1" applyFont="1" applyAlignment="1" applyProtection="1">
      <protection locked="0"/>
    </xf>
    <xf numFmtId="9" fontId="16" fillId="12" borderId="7" xfId="1" applyFont="1" applyFill="1" applyBorder="1" applyAlignment="1" applyProtection="1">
      <alignment horizontal="center" vertical="center" textRotation="90" wrapText="1"/>
    </xf>
    <xf numFmtId="9" fontId="16" fillId="12" borderId="10" xfId="1" applyFont="1" applyFill="1" applyBorder="1" applyAlignment="1" applyProtection="1">
      <alignment horizontal="center" vertical="center" textRotation="90" wrapText="1"/>
    </xf>
    <xf numFmtId="0" fontId="19" fillId="0" borderId="10" xfId="0" applyFont="1" applyBorder="1" applyAlignment="1" applyProtection="1">
      <alignment horizontal="center" vertical="center" wrapText="1"/>
      <protection locked="0"/>
    </xf>
    <xf numFmtId="0" fontId="19" fillId="0" borderId="13" xfId="0" applyFont="1" applyBorder="1" applyAlignment="1" applyProtection="1">
      <alignment vertical="top" wrapText="1"/>
      <protection locked="0"/>
    </xf>
    <xf numFmtId="0" fontId="20" fillId="3" borderId="9" xfId="0" applyFont="1" applyFill="1" applyBorder="1" applyAlignment="1" applyProtection="1">
      <alignment horizontal="left" vertical="center" wrapText="1"/>
      <protection locked="0"/>
    </xf>
    <xf numFmtId="0" fontId="20" fillId="0" borderId="10" xfId="0" applyFont="1" applyBorder="1" applyAlignment="1" applyProtection="1">
      <alignment vertical="top" wrapText="1"/>
      <protection locked="0"/>
    </xf>
    <xf numFmtId="9" fontId="20" fillId="0" borderId="10" xfId="1" applyFont="1" applyBorder="1" applyAlignment="1" applyProtection="1">
      <alignment horizontal="center" vertical="center" wrapText="1"/>
    </xf>
    <xf numFmtId="0" fontId="19" fillId="0" borderId="11" xfId="0" applyFont="1" applyBorder="1" applyAlignment="1" applyProtection="1">
      <alignment horizontal="center" vertical="center" wrapText="1"/>
      <protection locked="0"/>
    </xf>
    <xf numFmtId="0" fontId="19" fillId="0" borderId="11" xfId="0" applyFont="1" applyBorder="1" applyAlignment="1" applyProtection="1">
      <alignment vertical="center" wrapText="1"/>
      <protection locked="0"/>
    </xf>
    <xf numFmtId="49" fontId="19" fillId="13" borderId="10" xfId="0" applyNumberFormat="1" applyFont="1" applyFill="1" applyBorder="1" applyAlignment="1" applyProtection="1">
      <alignment horizontal="center" vertical="center" wrapText="1"/>
      <protection locked="0"/>
    </xf>
    <xf numFmtId="0" fontId="16" fillId="12" borderId="10" xfId="0" applyFont="1" applyFill="1" applyBorder="1" applyAlignment="1" applyProtection="1">
      <alignment horizontal="center" vertical="center" textRotation="90" wrapText="1"/>
      <protection locked="0"/>
    </xf>
    <xf numFmtId="0" fontId="16" fillId="12" borderId="7" xfId="0" applyFont="1" applyFill="1" applyBorder="1" applyAlignment="1" applyProtection="1">
      <alignment horizontal="center" vertical="center" textRotation="90" wrapText="1"/>
      <protection locked="0"/>
    </xf>
    <xf numFmtId="9" fontId="18" fillId="0" borderId="0" xfId="1" applyFont="1" applyAlignment="1" applyProtection="1">
      <alignment wrapText="1"/>
      <protection locked="0"/>
    </xf>
    <xf numFmtId="0" fontId="3" fillId="0" borderId="0" xfId="0" applyFont="1" applyAlignment="1">
      <alignment wrapText="1"/>
    </xf>
    <xf numFmtId="0" fontId="0" fillId="0" borderId="0" xfId="0" applyAlignment="1">
      <alignment wrapText="1"/>
    </xf>
    <xf numFmtId="0" fontId="21" fillId="0" borderId="0" xfId="0" applyFont="1"/>
    <xf numFmtId="0" fontId="22" fillId="0" borderId="0" xfId="0" applyFont="1"/>
    <xf numFmtId="0" fontId="23" fillId="0" borderId="1" xfId="0" applyFont="1" applyBorder="1" applyAlignment="1">
      <alignment horizontal="center" vertical="center"/>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9" fontId="23" fillId="0" borderId="1" xfId="1" applyFont="1" applyFill="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4" fillId="12" borderId="1" xfId="0" applyFont="1" applyFill="1" applyBorder="1" applyAlignment="1">
      <alignment horizontal="center" vertical="center" wrapText="1"/>
    </xf>
    <xf numFmtId="0" fontId="24" fillId="12" borderId="1" xfId="0" applyFont="1" applyFill="1" applyBorder="1" applyAlignment="1">
      <alignment horizontal="center" vertical="center" textRotation="90"/>
    </xf>
    <xf numFmtId="0" fontId="24" fillId="12" borderId="1" xfId="0" applyFont="1" applyFill="1" applyBorder="1" applyAlignment="1">
      <alignment horizontal="center" vertical="center"/>
    </xf>
    <xf numFmtId="0" fontId="25" fillId="12" borderId="1" xfId="0" applyFont="1" applyFill="1" applyBorder="1" applyAlignment="1">
      <alignment horizontal="center" vertical="center"/>
    </xf>
    <xf numFmtId="0" fontId="23" fillId="0" borderId="0" xfId="0" applyFont="1"/>
    <xf numFmtId="164" fontId="23" fillId="0" borderId="0" xfId="1" applyNumberFormat="1" applyFont="1" applyProtection="1"/>
    <xf numFmtId="0" fontId="16" fillId="12" borderId="7" xfId="0" applyFont="1" applyFill="1" applyBorder="1" applyAlignment="1">
      <alignment horizontal="center" vertical="center" wrapText="1"/>
    </xf>
    <xf numFmtId="0" fontId="20" fillId="0" borderId="10" xfId="0" applyFont="1" applyBorder="1" applyAlignment="1">
      <alignment vertical="top" wrapText="1"/>
    </xf>
    <xf numFmtId="0" fontId="16" fillId="12" borderId="10" xfId="0" applyFont="1" applyFill="1" applyBorder="1" applyAlignment="1">
      <alignment horizontal="center" vertical="center" textRotation="90" wrapText="1"/>
    </xf>
    <xf numFmtId="0" fontId="16" fillId="12" borderId="10" xfId="0" applyFont="1" applyFill="1" applyBorder="1" applyAlignment="1">
      <alignment horizontal="center" vertical="center" wrapText="1"/>
    </xf>
    <xf numFmtId="0" fontId="16" fillId="12" borderId="11" xfId="0" applyFont="1" applyFill="1" applyBorder="1" applyAlignment="1">
      <alignment horizontal="center" vertical="center" wrapText="1"/>
    </xf>
    <xf numFmtId="0" fontId="16" fillId="12" borderId="8" xfId="0" applyFont="1" applyFill="1" applyBorder="1" applyAlignment="1">
      <alignment horizontal="center" vertical="center" wrapText="1"/>
    </xf>
    <xf numFmtId="0" fontId="24" fillId="12" borderId="7" xfId="0" applyFont="1" applyFill="1" applyBorder="1" applyAlignment="1">
      <alignment horizontal="center" vertical="center"/>
    </xf>
    <xf numFmtId="0" fontId="23"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3" fillId="0" borderId="0" xfId="0" applyFont="1" applyAlignment="1">
      <alignment horizontal="center"/>
    </xf>
    <xf numFmtId="0" fontId="25" fillId="12" borderId="19" xfId="0" applyFont="1" applyFill="1" applyBorder="1" applyAlignment="1">
      <alignment horizontal="center" vertical="center"/>
    </xf>
    <xf numFmtId="0" fontId="24" fillId="12" borderId="6" xfId="0" applyFont="1" applyFill="1" applyBorder="1" applyAlignment="1">
      <alignment horizontal="center" vertical="center" wrapText="1"/>
    </xf>
    <xf numFmtId="0" fontId="24" fillId="12" borderId="7" xfId="0" applyFont="1" applyFill="1" applyBorder="1" applyAlignment="1">
      <alignment horizontal="center" vertical="center" textRotation="90"/>
    </xf>
    <xf numFmtId="0" fontId="24" fillId="12" borderId="8" xfId="0" applyFont="1" applyFill="1" applyBorder="1" applyAlignment="1">
      <alignment horizontal="center" vertical="center" textRotation="90"/>
    </xf>
    <xf numFmtId="0" fontId="23" fillId="0" borderId="19" xfId="0" applyFont="1" applyBorder="1" applyAlignment="1">
      <alignment horizontal="left" vertical="center"/>
    </xf>
    <xf numFmtId="0" fontId="23" fillId="0" borderId="9" xfId="0" applyFont="1" applyBorder="1" applyAlignment="1">
      <alignment horizontal="left" vertical="center" wrapText="1"/>
    </xf>
    <xf numFmtId="0" fontId="23" fillId="0" borderId="10" xfId="0" applyFont="1" applyBorder="1" applyAlignment="1">
      <alignment horizontal="center" vertical="center"/>
    </xf>
    <xf numFmtId="0" fontId="23" fillId="0" borderId="10" xfId="0" applyFont="1" applyBorder="1" applyAlignment="1">
      <alignment horizontal="left" vertical="center" wrapText="1"/>
    </xf>
    <xf numFmtId="9" fontId="23" fillId="0" borderId="11" xfId="1" applyFont="1" applyFill="1" applyBorder="1" applyAlignment="1" applyProtection="1">
      <alignment horizontal="center" vertical="center"/>
    </xf>
    <xf numFmtId="0" fontId="23" fillId="0" borderId="20" xfId="0" applyFont="1" applyBorder="1" applyAlignment="1">
      <alignment horizontal="left" vertical="center"/>
    </xf>
    <xf numFmtId="0" fontId="23" fillId="0" borderId="21" xfId="0" applyFont="1" applyBorder="1" applyAlignment="1">
      <alignment horizontal="left" vertical="center"/>
    </xf>
    <xf numFmtId="0" fontId="23" fillId="0" borderId="22" xfId="0" applyFont="1" applyBorder="1" applyAlignment="1">
      <alignment horizontal="left" vertical="center"/>
    </xf>
    <xf numFmtId="0" fontId="23" fillId="0" borderId="12" xfId="0" applyFont="1" applyBorder="1" applyAlignment="1">
      <alignment horizontal="left" vertical="center" wrapText="1"/>
    </xf>
    <xf numFmtId="0" fontId="23" fillId="0" borderId="13" xfId="0" applyFont="1" applyBorder="1" applyAlignment="1">
      <alignment horizontal="center" vertical="center"/>
    </xf>
    <xf numFmtId="9" fontId="23" fillId="0" borderId="23" xfId="1" applyFont="1" applyFill="1" applyBorder="1" applyAlignment="1" applyProtection="1">
      <alignment horizontal="center" vertical="center"/>
    </xf>
    <xf numFmtId="0" fontId="16" fillId="12" borderId="6" xfId="0" applyFont="1" applyFill="1" applyBorder="1" applyAlignment="1">
      <alignment horizontal="center" vertical="center" textRotation="90" wrapText="1"/>
    </xf>
    <xf numFmtId="0" fontId="19" fillId="0" borderId="9" xfId="0" applyFont="1" applyBorder="1" applyAlignment="1">
      <alignment horizontal="center" vertical="center" wrapText="1"/>
    </xf>
    <xf numFmtId="0" fontId="19" fillId="0" borderId="9" xfId="0" applyFont="1" applyBorder="1" applyAlignment="1" applyProtection="1">
      <alignment horizontal="center" vertical="center" wrapText="1"/>
      <protection locked="0"/>
    </xf>
    <xf numFmtId="0" fontId="16" fillId="12" borderId="9" xfId="0" applyFont="1" applyFill="1" applyBorder="1" applyAlignment="1">
      <alignment horizontal="center" vertical="center" textRotation="90" wrapText="1"/>
    </xf>
    <xf numFmtId="41" fontId="23" fillId="0" borderId="11" xfId="2" applyFont="1" applyFill="1" applyBorder="1" applyAlignment="1" applyProtection="1">
      <alignment horizontal="center" vertical="center"/>
    </xf>
    <xf numFmtId="41" fontId="23" fillId="0" borderId="23" xfId="2" applyFont="1" applyFill="1" applyBorder="1" applyAlignment="1" applyProtection="1">
      <alignment horizontal="center" vertical="center"/>
    </xf>
    <xf numFmtId="0" fontId="23" fillId="14" borderId="10" xfId="0" applyFont="1" applyFill="1" applyBorder="1" applyAlignment="1">
      <alignment horizontal="left" vertical="center" wrapText="1"/>
    </xf>
    <xf numFmtId="0" fontId="23" fillId="10" borderId="10" xfId="0" applyFont="1" applyFill="1" applyBorder="1" applyAlignment="1">
      <alignment horizontal="left" vertical="center" wrapText="1"/>
    </xf>
    <xf numFmtId="0" fontId="23" fillId="15" borderId="10" xfId="0" applyFont="1" applyFill="1" applyBorder="1" applyAlignment="1">
      <alignment horizontal="left" vertical="center" wrapText="1"/>
    </xf>
    <xf numFmtId="0" fontId="23" fillId="15" borderId="13" xfId="0" applyFont="1" applyFill="1" applyBorder="1" applyAlignment="1">
      <alignment horizontal="left" vertical="center" wrapText="1"/>
    </xf>
    <xf numFmtId="0" fontId="19" fillId="0" borderId="14" xfId="0" applyFont="1" applyBorder="1" applyAlignment="1" applyProtection="1">
      <alignment vertical="top" wrapText="1"/>
      <protection locked="0"/>
    </xf>
    <xf numFmtId="0" fontId="23" fillId="0" borderId="13" xfId="0" applyFont="1" applyBorder="1" applyAlignment="1">
      <alignment horizontal="left" vertical="center" wrapText="1"/>
    </xf>
    <xf numFmtId="0" fontId="20" fillId="0" borderId="0" xfId="0" applyFont="1" applyAlignment="1">
      <alignment vertical="center"/>
    </xf>
    <xf numFmtId="0" fontId="27" fillId="0" borderId="0" xfId="0" applyFont="1"/>
    <xf numFmtId="0" fontId="26" fillId="0" borderId="0" xfId="0" applyFont="1" applyAlignment="1">
      <alignment horizontal="center" vertical="center"/>
    </xf>
    <xf numFmtId="0" fontId="27" fillId="0" borderId="0" xfId="0" applyFont="1" applyAlignment="1">
      <alignment vertical="center"/>
    </xf>
    <xf numFmtId="0" fontId="26" fillId="0" borderId="25" xfId="0" applyFont="1" applyBorder="1" applyAlignment="1">
      <alignment horizontal="center" wrapText="1"/>
    </xf>
    <xf numFmtId="0" fontId="27" fillId="0" borderId="0" xfId="0" applyFont="1" applyAlignment="1">
      <alignment vertical="center" wrapText="1"/>
    </xf>
    <xf numFmtId="0" fontId="27" fillId="0" borderId="24" xfId="0" applyFont="1" applyBorder="1" applyProtection="1">
      <protection locked="0"/>
    </xf>
    <xf numFmtId="0" fontId="27" fillId="0" borderId="25" xfId="0" applyFont="1" applyBorder="1" applyProtection="1">
      <protection locked="0"/>
    </xf>
    <xf numFmtId="0" fontId="16" fillId="12" borderId="7" xfId="0" applyFont="1" applyFill="1" applyBorder="1" applyAlignment="1" applyProtection="1">
      <alignment horizontal="center" vertical="center" textRotation="90" wrapText="1"/>
      <protection locked="0"/>
    </xf>
    <xf numFmtId="49" fontId="19" fillId="13" borderId="10" xfId="0" applyNumberFormat="1" applyFont="1" applyFill="1" applyBorder="1" applyAlignment="1" applyProtection="1">
      <alignment horizontal="center" vertical="center" wrapText="1"/>
      <protection locked="0"/>
    </xf>
    <xf numFmtId="9" fontId="19" fillId="0" borderId="14" xfId="1" applyFont="1" applyBorder="1" applyAlignment="1" applyProtection="1">
      <alignment horizontal="center" vertical="center" wrapText="1"/>
      <protection locked="0"/>
    </xf>
    <xf numFmtId="9" fontId="19" fillId="0" borderId="15" xfId="1" applyFont="1" applyBorder="1" applyAlignment="1" applyProtection="1">
      <alignment horizontal="center" vertical="center" wrapText="1"/>
      <protection locked="0"/>
    </xf>
    <xf numFmtId="9" fontId="19" fillId="0" borderId="16" xfId="1" applyFont="1" applyBorder="1" applyAlignment="1" applyProtection="1">
      <alignment horizontal="center" vertical="center" wrapText="1"/>
      <protection locked="0"/>
    </xf>
    <xf numFmtId="0" fontId="19" fillId="0" borderId="11" xfId="0" applyFont="1" applyBorder="1" applyAlignment="1" applyProtection="1">
      <alignment horizontal="center" vertical="center" wrapText="1"/>
      <protection locked="0"/>
    </xf>
    <xf numFmtId="0" fontId="16" fillId="12" borderId="10" xfId="0" applyFont="1" applyFill="1" applyBorder="1" applyAlignment="1" applyProtection="1">
      <alignment horizontal="center" vertical="center" textRotation="90" wrapText="1"/>
      <protection locked="0"/>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6" fillId="12" borderId="7" xfId="0" applyFont="1" applyFill="1" applyBorder="1" applyAlignment="1">
      <alignment horizontal="center" vertical="center" textRotation="90" wrapText="1"/>
    </xf>
    <xf numFmtId="0" fontId="27" fillId="0" borderId="25" xfId="0" applyFont="1" applyBorder="1" applyAlignment="1" applyProtection="1">
      <alignment horizontal="center" vertical="center"/>
      <protection locked="0"/>
    </xf>
    <xf numFmtId="0" fontId="27" fillId="0" borderId="25" xfId="0" applyFont="1" applyBorder="1" applyAlignment="1" applyProtection="1">
      <alignment horizontal="center"/>
      <protection locked="0"/>
    </xf>
    <xf numFmtId="0" fontId="26" fillId="0" borderId="0" xfId="0" applyFont="1" applyAlignment="1">
      <alignment horizontal="center" vertical="center"/>
    </xf>
    <xf numFmtId="0" fontId="26" fillId="0" borderId="25" xfId="0" applyFont="1" applyBorder="1" applyAlignment="1">
      <alignment horizontal="center" wrapText="1"/>
    </xf>
    <xf numFmtId="0" fontId="26" fillId="0" borderId="25" xfId="0" applyFont="1" applyBorder="1" applyAlignment="1">
      <alignment horizontal="center" vertical="center"/>
    </xf>
    <xf numFmtId="49" fontId="19" fillId="13" borderId="17" xfId="0" applyNumberFormat="1" applyFont="1" applyFill="1" applyBorder="1" applyAlignment="1" applyProtection="1">
      <alignment horizontal="center" vertical="center" wrapText="1"/>
      <protection locked="0"/>
    </xf>
    <xf numFmtId="49" fontId="19" fillId="13" borderId="18" xfId="0" applyNumberFormat="1" applyFont="1" applyFill="1" applyBorder="1" applyAlignment="1" applyProtection="1">
      <alignment horizontal="center" vertical="center" wrapText="1"/>
      <protection locked="0"/>
    </xf>
  </cellXfs>
  <cellStyles count="3">
    <cellStyle name="Millares [0]" xfId="2" builtinId="6"/>
    <cellStyle name="Normal" xfId="0" builtinId="0"/>
    <cellStyle name="Porcentaje" xfId="1" builtinId="5"/>
  </cellStyles>
  <dxfs count="27">
    <dxf>
      <font>
        <color rgb="FFE6EFFD"/>
      </font>
      <fill>
        <patternFill>
          <bgColor rgb="FFE6EFFD"/>
        </patternFill>
      </fill>
    </dxf>
    <dxf>
      <font>
        <color rgb="FFE6EFFD"/>
      </font>
      <fill>
        <patternFill>
          <bgColor rgb="FFE6EFFD"/>
        </patternFill>
      </fill>
    </dxf>
    <dxf>
      <font>
        <color rgb="FFE6EFFD"/>
      </font>
      <fill>
        <patternFill>
          <bgColor rgb="FFE6EFFD"/>
        </patternFill>
      </fill>
    </dxf>
    <dxf>
      <font>
        <color rgb="FFE6EFFD"/>
      </font>
      <fill>
        <patternFill>
          <bgColor rgb="FFE6EFFD"/>
        </patternFill>
      </fill>
    </dxf>
    <dxf>
      <font>
        <color rgb="FFE6EFFD"/>
      </font>
      <fill>
        <patternFill>
          <bgColor rgb="FFE6EFFD"/>
        </patternFill>
      </fill>
    </dxf>
    <dxf>
      <font>
        <color rgb="FFE6EFFD"/>
      </font>
      <fill>
        <patternFill>
          <bgColor rgb="FFE6EFFD"/>
        </patternFill>
      </fill>
    </dxf>
    <dxf>
      <font>
        <color rgb="FFE6EFFD"/>
      </font>
      <fill>
        <patternFill>
          <bgColor rgb="FFE6EFFD"/>
        </patternFill>
      </fill>
    </dxf>
    <dxf>
      <fill>
        <patternFill>
          <bgColor rgb="FF00B050"/>
        </patternFill>
      </fill>
    </dxf>
    <dxf>
      <font>
        <color rgb="FFE6EFFD"/>
      </font>
      <fill>
        <patternFill>
          <bgColor rgb="FFE6EFFD"/>
        </patternFill>
      </fill>
    </dxf>
    <dxf>
      <font>
        <color rgb="FFE6EFFD"/>
      </font>
      <fill>
        <patternFill>
          <bgColor rgb="FFE6EFFD"/>
        </patternFill>
      </fill>
    </dxf>
    <dxf>
      <font>
        <color rgb="FFE6EFFD"/>
      </font>
      <fill>
        <patternFill>
          <bgColor rgb="FFE6EFFD"/>
        </patternFill>
      </fill>
    </dxf>
    <dxf>
      <font>
        <b val="0"/>
        <i val="0"/>
        <strike val="0"/>
        <condense val="0"/>
        <extend val="0"/>
        <outline val="0"/>
        <shadow val="0"/>
        <u val="none"/>
        <vertAlign val="baseline"/>
        <sz val="12"/>
        <color rgb="FF004A84"/>
        <name val="Work Sans"/>
        <scheme val="none"/>
      </font>
      <numFmt numFmtId="164" formatCode="0.0%"/>
      <protection locked="1" hidden="0"/>
    </dxf>
    <dxf>
      <font>
        <strike val="0"/>
        <outline val="0"/>
        <shadow val="0"/>
        <u val="none"/>
        <vertAlign val="baseline"/>
        <sz val="12"/>
        <color rgb="FF004A84"/>
        <name val="Work Sans"/>
        <scheme val="none"/>
      </font>
      <numFmt numFmtId="164" formatCode="0.0%"/>
      <protection locked="1" hidden="0"/>
    </dxf>
    <dxf>
      <font>
        <b val="0"/>
        <i val="0"/>
        <strike val="0"/>
        <condense val="0"/>
        <extend val="0"/>
        <outline val="0"/>
        <shadow val="0"/>
        <u val="none"/>
        <vertAlign val="baseline"/>
        <sz val="12"/>
        <color rgb="FF004A84"/>
        <name val="Work Sans"/>
        <scheme val="none"/>
      </font>
      <alignment horizontal="center" vertical="bottom" textRotation="0" wrapText="0" indent="0" justifyLastLine="0" shrinkToFit="0" readingOrder="0"/>
      <protection locked="1" hidden="0"/>
    </dxf>
    <dxf>
      <font>
        <strike val="0"/>
        <outline val="0"/>
        <shadow val="0"/>
        <u val="none"/>
        <vertAlign val="baseline"/>
        <sz val="12"/>
        <color rgb="FF004A84"/>
        <name val="Work Sans"/>
        <scheme val="none"/>
      </font>
      <protection locked="1" hidden="0"/>
    </dxf>
    <dxf>
      <font>
        <strike val="0"/>
        <outline val="0"/>
        <shadow val="0"/>
        <u val="none"/>
        <vertAlign val="baseline"/>
        <sz val="9"/>
        <color theme="1"/>
        <name val="Work Sans"/>
        <scheme val="none"/>
      </font>
      <protection locked="1" hidden="0"/>
    </dxf>
    <dxf>
      <font>
        <strike val="0"/>
        <outline val="0"/>
        <shadow val="0"/>
        <u val="none"/>
        <vertAlign val="baseline"/>
        <sz val="9"/>
        <color theme="1"/>
        <name val="Work Sans"/>
        <scheme val="none"/>
      </font>
      <protection locked="1" hidden="0"/>
    </dxf>
    <dxf>
      <border outline="0">
        <bottom style="dashed">
          <color rgb="FF004A84"/>
        </bottom>
      </border>
    </dxf>
    <dxf>
      <font>
        <b val="0"/>
        <i val="0"/>
        <strike val="0"/>
        <condense val="0"/>
        <extend val="0"/>
        <outline val="0"/>
        <shadow val="0"/>
        <u val="none"/>
        <vertAlign val="baseline"/>
        <sz val="12"/>
        <color rgb="FFFFFFFF"/>
        <name val="Work Sans SemiBold"/>
        <scheme val="none"/>
      </font>
      <fill>
        <patternFill patternType="solid">
          <fgColor indexed="64"/>
          <bgColor theme="4"/>
        </patternFill>
      </fill>
      <alignment horizontal="center" vertical="center" textRotation="0" wrapText="0" indent="0" justifyLastLine="0" shrinkToFit="0" readingOrder="0"/>
      <border diagonalUp="0" diagonalDown="0" outline="0">
        <left style="dashed">
          <color rgb="FF004A84"/>
        </left>
        <right style="dashed">
          <color rgb="FF004A84"/>
        </right>
        <top/>
        <bottom/>
      </border>
      <protection locked="1" hidden="0"/>
    </dxf>
    <dxf>
      <font>
        <b val="0"/>
        <i val="0"/>
        <strike val="0"/>
        <condense val="0"/>
        <extend val="0"/>
        <outline val="0"/>
        <shadow val="0"/>
        <u val="none"/>
        <vertAlign val="baseline"/>
        <sz val="12"/>
        <color rgb="FF004A84"/>
        <name val="Work Sans"/>
        <scheme val="none"/>
      </font>
      <numFmt numFmtId="164" formatCode="0.0%"/>
      <protection locked="1" hidden="0"/>
    </dxf>
    <dxf>
      <font>
        <strike val="0"/>
        <outline val="0"/>
        <shadow val="0"/>
        <u val="none"/>
        <vertAlign val="baseline"/>
        <sz val="12"/>
        <color rgb="FF004A84"/>
        <name val="Work Sans"/>
        <scheme val="none"/>
      </font>
      <numFmt numFmtId="164" formatCode="0.0%"/>
      <protection locked="1" hidden="0"/>
    </dxf>
    <dxf>
      <font>
        <b val="0"/>
        <i val="0"/>
        <strike val="0"/>
        <condense val="0"/>
        <extend val="0"/>
        <outline val="0"/>
        <shadow val="0"/>
        <u val="none"/>
        <vertAlign val="baseline"/>
        <sz val="12"/>
        <color rgb="FF004A84"/>
        <name val="Work Sans"/>
        <scheme val="none"/>
      </font>
      <alignment horizontal="center" vertical="bottom" textRotation="0" wrapText="0" indent="0" justifyLastLine="0" shrinkToFit="0" readingOrder="0"/>
      <protection locked="1" hidden="0"/>
    </dxf>
    <dxf>
      <font>
        <strike val="0"/>
        <outline val="0"/>
        <shadow val="0"/>
        <u val="none"/>
        <vertAlign val="baseline"/>
        <sz val="12"/>
        <color rgb="FF004A84"/>
        <name val="Work Sans"/>
        <scheme val="none"/>
      </font>
      <protection locked="1" hidden="0"/>
    </dxf>
    <dxf>
      <font>
        <strike val="0"/>
        <outline val="0"/>
        <shadow val="0"/>
        <u val="none"/>
        <vertAlign val="baseline"/>
        <sz val="9"/>
        <color rgb="FF000000"/>
        <name val="Work Sans"/>
        <scheme val="none"/>
      </font>
      <protection locked="1" hidden="0"/>
    </dxf>
    <dxf>
      <font>
        <strike val="0"/>
        <outline val="0"/>
        <shadow val="0"/>
        <u val="none"/>
        <vertAlign val="baseline"/>
        <sz val="9"/>
        <color rgb="FF000000"/>
        <name val="Work Sans"/>
        <scheme val="none"/>
      </font>
      <protection locked="1" hidden="0"/>
    </dxf>
    <dxf>
      <border outline="0">
        <bottom style="dashed">
          <color rgb="FF004A84"/>
        </bottom>
      </border>
    </dxf>
    <dxf>
      <font>
        <b val="0"/>
        <i val="0"/>
        <strike val="0"/>
        <condense val="0"/>
        <extend val="0"/>
        <outline val="0"/>
        <shadow val="0"/>
        <u val="none"/>
        <vertAlign val="baseline"/>
        <sz val="12"/>
        <color rgb="FFFFFFFF"/>
        <name val="Work Sans SemiBold"/>
        <scheme val="none"/>
      </font>
      <fill>
        <patternFill patternType="solid">
          <fgColor indexed="64"/>
          <bgColor theme="4"/>
        </patternFill>
      </fill>
      <alignment horizontal="center" vertical="center" textRotation="0" wrapText="0" indent="0" justifyLastLine="0" shrinkToFit="0" readingOrder="0"/>
      <border diagonalUp="0" diagonalDown="0" outline="0">
        <left style="dashed">
          <color rgb="FF004A84"/>
        </left>
        <right style="dashed">
          <color rgb="FF004A84"/>
        </right>
        <top/>
        <bottom/>
      </border>
      <protection locked="1" hidden="0"/>
    </dxf>
  </dxfs>
  <tableStyles count="0" defaultTableStyle="TableStyleMedium2" defaultPivotStyle="PivotStyleLight16"/>
  <colors>
    <mruColors>
      <color rgb="FF004A84"/>
      <color rgb="FFFFAFCA"/>
      <color rgb="FF9DBEFF"/>
      <color rgb="FFFFFFFF"/>
      <color rgb="FFF7678D"/>
      <color rgb="FFE6EFFD"/>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4A84"/>
                </a:solidFill>
                <a:latin typeface="+mn-lt"/>
                <a:ea typeface="+mn-ea"/>
                <a:cs typeface="+mn-cs"/>
              </a:defRPr>
            </a:pPr>
            <a:r>
              <a:rPr lang="es-CO"/>
              <a:t>Puntuación General Auto-evaluación por Componentes</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4A84"/>
              </a:solidFill>
              <a:latin typeface="+mn-lt"/>
              <a:ea typeface="+mn-ea"/>
              <a:cs typeface="+mn-cs"/>
            </a:defRPr>
          </a:pPr>
          <a:endParaRPr lang="es-CO"/>
        </a:p>
      </c:txPr>
    </c:title>
    <c:autoTitleDeleted val="0"/>
    <c:plotArea>
      <c:layout/>
      <c:radarChart>
        <c:radarStyle val="filled"/>
        <c:varyColors val="0"/>
        <c:ser>
          <c:idx val="0"/>
          <c:order val="0"/>
          <c:tx>
            <c:strRef>
              <c:f>'General (2)'!$E$1</c:f>
              <c:strCache>
                <c:ptCount val="1"/>
                <c:pt idx="0">
                  <c:v>Total</c:v>
                </c:pt>
              </c:strCache>
            </c:strRef>
          </c:tx>
          <c:spPr>
            <a:solidFill>
              <a:srgbClr val="004A84">
                <a:alpha val="50000"/>
              </a:srgbClr>
            </a:solidFill>
            <a:ln>
              <a:solidFill>
                <a:schemeClr val="accent1"/>
              </a:solidFill>
            </a:ln>
            <a:effectLst/>
          </c:spPr>
          <c:cat>
            <c:strRef>
              <c:f>'General (2)'!$D$2:$D$6</c:f>
              <c:strCache>
                <c:ptCount val="5"/>
                <c:pt idx="0">
                  <c:v>Administrativo y Gestión</c:v>
                </c:pt>
                <c:pt idx="1">
                  <c:v>Familia, Comunidad y Redes</c:v>
                </c:pt>
                <c:pt idx="2">
                  <c:v>Infraestructura y Ambientes protectores y seguros</c:v>
                </c:pt>
                <c:pt idx="3">
                  <c:v>Pedagógico y Vida Cotidiana</c:v>
                </c:pt>
                <c:pt idx="4">
                  <c:v>Salud y Nutrición</c:v>
                </c:pt>
              </c:strCache>
            </c:strRef>
          </c:cat>
          <c:val>
            <c:numRef>
              <c:f>'General (2)'!$E$2:$E$6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3BE-4DF2-9159-E9DBF0852EF8}"/>
            </c:ext>
          </c:extLst>
        </c:ser>
        <c:dLbls>
          <c:showLegendKey val="0"/>
          <c:showVal val="0"/>
          <c:showCatName val="0"/>
          <c:showSerName val="0"/>
          <c:showPercent val="0"/>
          <c:showBubbleSize val="0"/>
        </c:dLbls>
        <c:axId val="1196447151"/>
        <c:axId val="794825375"/>
      </c:radarChart>
      <c:catAx>
        <c:axId val="1196447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4A84"/>
                </a:solidFill>
                <a:latin typeface="+mn-lt"/>
                <a:ea typeface="+mn-ea"/>
                <a:cs typeface="+mn-cs"/>
              </a:defRPr>
            </a:pPr>
            <a:endParaRPr lang="es-CO"/>
          </a:p>
        </c:txPr>
        <c:crossAx val="794825375"/>
        <c:crosses val="autoZero"/>
        <c:auto val="1"/>
        <c:lblAlgn val="ctr"/>
        <c:lblOffset val="100"/>
        <c:noMultiLvlLbl val="0"/>
      </c:catAx>
      <c:valAx>
        <c:axId val="79482537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4A84"/>
                </a:solidFill>
                <a:latin typeface="+mn-lt"/>
                <a:ea typeface="+mn-ea"/>
                <a:cs typeface="+mn-cs"/>
              </a:defRPr>
            </a:pPr>
            <a:endParaRPr lang="es-CO"/>
          </a:p>
        </c:txPr>
        <c:crossAx val="11964471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rgbClr val="004A84"/>
          </a:solidFil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4A84"/>
                </a:solidFill>
                <a:latin typeface="+mn-lt"/>
                <a:ea typeface="+mn-ea"/>
                <a:cs typeface="+mn-cs"/>
              </a:defRPr>
            </a:pPr>
            <a:r>
              <a:rPr lang="es-CO"/>
              <a:t>Puntuación General Auto-evaluación por Componentes</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4A84"/>
              </a:solidFill>
              <a:latin typeface="+mn-lt"/>
              <a:ea typeface="+mn-ea"/>
              <a:cs typeface="+mn-cs"/>
            </a:defRPr>
          </a:pPr>
          <a:endParaRPr lang="es-CO"/>
        </a:p>
      </c:txPr>
    </c:title>
    <c:autoTitleDeleted val="0"/>
    <c:plotArea>
      <c:layout/>
      <c:radarChart>
        <c:radarStyle val="filled"/>
        <c:varyColors val="0"/>
        <c:ser>
          <c:idx val="0"/>
          <c:order val="0"/>
          <c:tx>
            <c:strRef>
              <c:f>'Balance general'!$E$1</c:f>
              <c:strCache>
                <c:ptCount val="1"/>
                <c:pt idx="0">
                  <c:v>Total</c:v>
                </c:pt>
              </c:strCache>
            </c:strRef>
          </c:tx>
          <c:spPr>
            <a:solidFill>
              <a:srgbClr val="004A84">
                <a:alpha val="50000"/>
              </a:srgbClr>
            </a:solidFill>
            <a:ln>
              <a:solidFill>
                <a:schemeClr val="accent1"/>
              </a:solidFill>
            </a:ln>
            <a:effectLst/>
          </c:spPr>
          <c:cat>
            <c:strRef>
              <c:f>'Balance general'!$D$2:$D$6</c:f>
              <c:strCache>
                <c:ptCount val="5"/>
                <c:pt idx="0">
                  <c:v>Administrativo y Gestión</c:v>
                </c:pt>
                <c:pt idx="1">
                  <c:v>Familia, Comunidad y Redes</c:v>
                </c:pt>
                <c:pt idx="2">
                  <c:v>Infraestructura y Ambientes protectores y seguros</c:v>
                </c:pt>
                <c:pt idx="3">
                  <c:v>Pedagógico y Vida Cotidiana</c:v>
                </c:pt>
                <c:pt idx="4">
                  <c:v>Salud y Nutrición</c:v>
                </c:pt>
              </c:strCache>
            </c:strRef>
          </c:cat>
          <c:val>
            <c:numRef>
              <c:f>'Balance general'!$E$2:$E$6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AC6E-48F5-A0FF-949724E73903}"/>
            </c:ext>
          </c:extLst>
        </c:ser>
        <c:dLbls>
          <c:showLegendKey val="0"/>
          <c:showVal val="0"/>
          <c:showCatName val="0"/>
          <c:showSerName val="0"/>
          <c:showPercent val="0"/>
          <c:showBubbleSize val="0"/>
        </c:dLbls>
        <c:axId val="1196447151"/>
        <c:axId val="794825375"/>
      </c:radarChart>
      <c:catAx>
        <c:axId val="1196447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4A84"/>
                </a:solidFill>
                <a:latin typeface="+mn-lt"/>
                <a:ea typeface="+mn-ea"/>
                <a:cs typeface="+mn-cs"/>
              </a:defRPr>
            </a:pPr>
            <a:endParaRPr lang="es-CO"/>
          </a:p>
        </c:txPr>
        <c:crossAx val="794825375"/>
        <c:crosses val="autoZero"/>
        <c:auto val="1"/>
        <c:lblAlgn val="ctr"/>
        <c:lblOffset val="100"/>
        <c:noMultiLvlLbl val="0"/>
      </c:catAx>
      <c:valAx>
        <c:axId val="79482537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4A84"/>
                </a:solidFill>
                <a:latin typeface="+mn-lt"/>
                <a:ea typeface="+mn-ea"/>
                <a:cs typeface="+mn-cs"/>
              </a:defRPr>
            </a:pPr>
            <a:endParaRPr lang="es-CO"/>
          </a:p>
        </c:txPr>
        <c:crossAx val="11964471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rgbClr val="004A84"/>
          </a:solidFill>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11206</xdr:rowOff>
    </xdr:from>
    <xdr:to>
      <xdr:col>4</xdr:col>
      <xdr:colOff>761999</xdr:colOff>
      <xdr:row>21</xdr:row>
      <xdr:rowOff>201706</xdr:rowOff>
    </xdr:to>
    <xdr:graphicFrame macro="">
      <xdr:nvGraphicFramePr>
        <xdr:cNvPr id="2" name="Gráfico 1">
          <a:extLst>
            <a:ext uri="{FF2B5EF4-FFF2-40B4-BE49-F238E27FC236}">
              <a16:creationId xmlns:a16="http://schemas.microsoft.com/office/drawing/2014/main" id="{756AC136-1EEF-4B25-8D30-A59AF37A3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11206</xdr:rowOff>
    </xdr:from>
    <xdr:to>
      <xdr:col>4</xdr:col>
      <xdr:colOff>761999</xdr:colOff>
      <xdr:row>21</xdr:row>
      <xdr:rowOff>201706</xdr:rowOff>
    </xdr:to>
    <xdr:graphicFrame macro="">
      <xdr:nvGraphicFramePr>
        <xdr:cNvPr id="3" name="Gráfico 2">
          <a:extLst>
            <a:ext uri="{FF2B5EF4-FFF2-40B4-BE49-F238E27FC236}">
              <a16:creationId xmlns:a16="http://schemas.microsoft.com/office/drawing/2014/main" id="{36DBE3C6-10C2-4998-BF51-7A8B101182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D1:E7" totalsRowCount="1" headerRowDxfId="26" dataDxfId="24" totalsRowDxfId="23" headerRowBorderDxfId="25">
  <tableColumns count="2">
    <tableColumn id="1" xr3:uid="{00000000-0010-0000-0000-000001000000}" name="Componente" totalsRowLabel="Promedio" dataDxfId="22" totalsRowDxfId="21"/>
    <tableColumn id="2" xr3:uid="{00000000-0010-0000-0000-000002000000}" name="Total" totalsRowFunction="average" dataDxfId="20" totalsRowDxfId="19" dataCellStyle="Porcentaj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 displayName="Tabla1" ref="D1:E7" totalsRowCount="1" headerRowDxfId="18" dataDxfId="16" totalsRowDxfId="15" headerRowBorderDxfId="17">
  <tableColumns count="2">
    <tableColumn id="1" xr3:uid="{00000000-0010-0000-0100-000001000000}" name="Componente" totalsRowLabel="Promedio" dataDxfId="14" totalsRowDxfId="13"/>
    <tableColumn id="2" xr3:uid="{00000000-0010-0000-0100-000002000000}" name="Total" totalsRowFunction="average" dataDxfId="12" totalsRowDxfId="11" dataCellStyle="Porcentaje"/>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GobNal">
      <a:dk1>
        <a:srgbClr val="000000"/>
      </a:dk1>
      <a:lt1>
        <a:srgbClr val="E2ECFD"/>
      </a:lt1>
      <a:dk2>
        <a:srgbClr val="44546A"/>
      </a:dk2>
      <a:lt2>
        <a:srgbClr val="E6EFFD"/>
      </a:lt2>
      <a:accent1>
        <a:srgbClr val="3366CC"/>
      </a:accent1>
      <a:accent2>
        <a:srgbClr val="F42F63"/>
      </a:accent2>
      <a:accent3>
        <a:srgbClr val="5B8BFF"/>
      </a:accent3>
      <a:accent4>
        <a:srgbClr val="F7678D"/>
      </a:accent4>
      <a:accent5>
        <a:srgbClr val="F882A1"/>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E24"/>
  <sheetViews>
    <sheetView zoomScale="160" zoomScaleNormal="160" workbookViewId="0">
      <selection activeCell="B12" sqref="B12:B15"/>
    </sheetView>
  </sheetViews>
  <sheetFormatPr baseColWidth="10" defaultRowHeight="15" x14ac:dyDescent="0.25"/>
  <sheetData>
    <row r="1" spans="1:5" ht="15" customHeight="1" x14ac:dyDescent="0.25">
      <c r="A1" t="s">
        <v>101</v>
      </c>
      <c r="B1">
        <v>2</v>
      </c>
    </row>
    <row r="2" spans="1:5" ht="15" customHeight="1" x14ac:dyDescent="0.25">
      <c r="A2" t="s">
        <v>93</v>
      </c>
      <c r="B2">
        <v>2</v>
      </c>
    </row>
    <row r="3" spans="1:5" ht="15" customHeight="1" x14ac:dyDescent="0.25"/>
    <row r="4" spans="1:5" x14ac:dyDescent="0.25">
      <c r="A4" t="s">
        <v>104</v>
      </c>
      <c r="B4">
        <v>3</v>
      </c>
      <c r="E4">
        <v>2</v>
      </c>
    </row>
    <row r="5" spans="1:5" x14ac:dyDescent="0.25">
      <c r="A5" t="s">
        <v>105</v>
      </c>
      <c r="B5">
        <v>3</v>
      </c>
      <c r="E5">
        <v>3</v>
      </c>
    </row>
    <row r="6" spans="1:5" x14ac:dyDescent="0.25">
      <c r="A6" t="s">
        <v>10</v>
      </c>
      <c r="B6">
        <v>3</v>
      </c>
      <c r="E6">
        <v>4</v>
      </c>
    </row>
    <row r="7" spans="1:5" x14ac:dyDescent="0.25">
      <c r="A7" t="s">
        <v>98</v>
      </c>
      <c r="B7">
        <v>3</v>
      </c>
      <c r="E7">
        <v>1</v>
      </c>
    </row>
    <row r="10" spans="1:5" x14ac:dyDescent="0.25">
      <c r="A10" t="s">
        <v>102</v>
      </c>
      <c r="B10">
        <v>1</v>
      </c>
    </row>
    <row r="11" spans="1:5" ht="15" customHeight="1" x14ac:dyDescent="0.25">
      <c r="A11" t="s">
        <v>94</v>
      </c>
      <c r="B11">
        <v>1</v>
      </c>
    </row>
    <row r="12" spans="1:5" x14ac:dyDescent="0.25">
      <c r="A12" t="s">
        <v>93</v>
      </c>
      <c r="B12">
        <v>1</v>
      </c>
    </row>
    <row r="15" spans="1:5" x14ac:dyDescent="0.25">
      <c r="A15" t="s">
        <v>96</v>
      </c>
      <c r="B15">
        <v>4</v>
      </c>
    </row>
    <row r="16" spans="1:5" x14ac:dyDescent="0.25">
      <c r="A16" t="s">
        <v>106</v>
      </c>
      <c r="B16">
        <v>4</v>
      </c>
    </row>
    <row r="17" spans="1:2" x14ac:dyDescent="0.25">
      <c r="A17" t="s">
        <v>107</v>
      </c>
      <c r="B17">
        <v>4</v>
      </c>
    </row>
    <row r="18" spans="1:2" x14ac:dyDescent="0.25">
      <c r="A18" t="s">
        <v>99</v>
      </c>
      <c r="B18">
        <v>4</v>
      </c>
    </row>
    <row r="21" spans="1:2" x14ac:dyDescent="0.25">
      <c r="A21" t="s">
        <v>104</v>
      </c>
      <c r="B21">
        <v>5</v>
      </c>
    </row>
    <row r="22" spans="1:2" x14ac:dyDescent="0.25">
      <c r="A22" t="s">
        <v>131</v>
      </c>
      <c r="B22">
        <v>5</v>
      </c>
    </row>
    <row r="23" spans="1:2" x14ac:dyDescent="0.25">
      <c r="A23" t="s">
        <v>130</v>
      </c>
      <c r="B23">
        <v>5</v>
      </c>
    </row>
    <row r="24" spans="1:2" x14ac:dyDescent="0.25">
      <c r="A24" t="s">
        <v>132</v>
      </c>
      <c r="B24">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I55"/>
  <sheetViews>
    <sheetView showGridLines="0" topLeftCell="B37" zoomScale="115" zoomScaleNormal="115" zoomScaleSheetLayoutView="100" workbookViewId="0">
      <selection activeCell="C6" sqref="C6:E12"/>
    </sheetView>
  </sheetViews>
  <sheetFormatPr baseColWidth="10" defaultColWidth="0" defaultRowHeight="12.75" zeroHeight="1" x14ac:dyDescent="0.2"/>
  <cols>
    <col min="1" max="1" width="29" style="48" hidden="1" customWidth="1"/>
    <col min="2" max="2" width="6.7109375" style="48" customWidth="1"/>
    <col min="3" max="3" width="69.42578125" style="55" customWidth="1"/>
    <col min="4" max="7" width="4.85546875" style="48" bestFit="1" customWidth="1"/>
    <col min="8" max="8" width="6.140625" style="69" bestFit="1" customWidth="1"/>
    <col min="9" max="9" width="40.42578125" style="48" customWidth="1"/>
    <col min="10" max="16384" width="11.42578125" style="48" hidden="1"/>
  </cols>
  <sheetData>
    <row r="1" spans="1:9" s="47" customFormat="1" ht="54" x14ac:dyDescent="0.25">
      <c r="A1" s="44"/>
      <c r="B1" s="68" t="s">
        <v>4</v>
      </c>
      <c r="C1" s="45" t="s">
        <v>5</v>
      </c>
      <c r="D1" s="133" t="s">
        <v>101</v>
      </c>
      <c r="E1" s="133"/>
      <c r="F1" s="133" t="s">
        <v>93</v>
      </c>
      <c r="G1" s="133"/>
      <c r="H1" s="57" t="s">
        <v>108</v>
      </c>
      <c r="I1" s="46" t="s">
        <v>12</v>
      </c>
    </row>
    <row r="2" spans="1:9" ht="30" x14ac:dyDescent="0.2">
      <c r="A2" s="61" t="s">
        <v>70</v>
      </c>
      <c r="B2" s="59"/>
      <c r="C2" s="62"/>
      <c r="D2" s="134"/>
      <c r="E2" s="134"/>
      <c r="F2" s="134"/>
      <c r="G2" s="134"/>
      <c r="H2" s="63">
        <f>IF(F2="X",AVERAGE(H38:H40),0)</f>
        <v>0</v>
      </c>
      <c r="I2" s="65"/>
    </row>
    <row r="3" spans="1:9" ht="30" x14ac:dyDescent="0.2">
      <c r="A3" s="61" t="s">
        <v>70</v>
      </c>
      <c r="B3" s="59"/>
      <c r="C3" s="62"/>
      <c r="D3" s="134"/>
      <c r="E3" s="134"/>
      <c r="F3" s="134"/>
      <c r="G3" s="134"/>
      <c r="H3" s="63">
        <f>IF(F3="X",1,0)</f>
        <v>0</v>
      </c>
      <c r="I3" s="64"/>
    </row>
    <row r="4" spans="1:9" ht="30" x14ac:dyDescent="0.2">
      <c r="A4" s="61" t="s">
        <v>70</v>
      </c>
      <c r="B4" s="59"/>
      <c r="C4" s="62"/>
      <c r="D4" s="134"/>
      <c r="E4" s="134"/>
      <c r="F4" s="134"/>
      <c r="G4" s="134"/>
      <c r="H4" s="63">
        <f>IF(F4="X",1,0)</f>
        <v>0</v>
      </c>
      <c r="I4" s="64"/>
    </row>
    <row r="5" spans="1:9" ht="30" x14ac:dyDescent="0.2">
      <c r="A5" s="61" t="s">
        <v>70</v>
      </c>
      <c r="B5" s="59"/>
      <c r="C5" s="62"/>
      <c r="D5" s="134"/>
      <c r="E5" s="134"/>
      <c r="F5" s="134"/>
      <c r="G5" s="134"/>
      <c r="H5" s="63">
        <f>IF(F5="X",1,0)</f>
        <v>0</v>
      </c>
      <c r="I5" s="64"/>
    </row>
    <row r="6" spans="1:9" ht="30" x14ac:dyDescent="0.2">
      <c r="A6" s="61" t="s">
        <v>70</v>
      </c>
      <c r="B6" s="59"/>
      <c r="C6" s="62"/>
      <c r="D6" s="134"/>
      <c r="E6" s="134"/>
      <c r="F6" s="134"/>
      <c r="G6" s="134"/>
      <c r="H6" s="63">
        <f>IF(F6="X",1,0)</f>
        <v>0</v>
      </c>
      <c r="I6" s="64"/>
    </row>
    <row r="7" spans="1:9" ht="15" x14ac:dyDescent="0.2">
      <c r="A7" s="61"/>
      <c r="B7" s="59"/>
      <c r="C7" s="62"/>
      <c r="D7" s="134"/>
      <c r="E7" s="134"/>
      <c r="F7" s="134"/>
      <c r="G7" s="134"/>
      <c r="H7" s="63" t="str">
        <f t="shared" ref="H7:H9" si="0">IF(F7="X",1,"")</f>
        <v/>
      </c>
      <c r="I7" s="64"/>
    </row>
    <row r="8" spans="1:9" ht="15" x14ac:dyDescent="0.2">
      <c r="A8" s="61"/>
      <c r="B8" s="59"/>
      <c r="C8" s="62"/>
      <c r="D8" s="134"/>
      <c r="E8" s="134"/>
      <c r="F8" s="134"/>
      <c r="G8" s="134"/>
      <c r="H8" s="63" t="str">
        <f t="shared" si="0"/>
        <v/>
      </c>
      <c r="I8" s="64"/>
    </row>
    <row r="9" spans="1:9" ht="15" x14ac:dyDescent="0.2">
      <c r="A9" s="61"/>
      <c r="B9" s="59"/>
      <c r="C9" s="62"/>
      <c r="D9" s="134"/>
      <c r="E9" s="134"/>
      <c r="F9" s="134"/>
      <c r="G9" s="134"/>
      <c r="H9" s="63" t="str">
        <f t="shared" si="0"/>
        <v/>
      </c>
      <c r="I9" s="64"/>
    </row>
    <row r="10" spans="1:9" s="47" customFormat="1" ht="68.25" x14ac:dyDescent="0.25">
      <c r="A10" s="49" t="s">
        <v>3</v>
      </c>
      <c r="B10" s="67" t="s">
        <v>4</v>
      </c>
      <c r="C10" s="50" t="s">
        <v>5</v>
      </c>
      <c r="D10" s="67" t="s">
        <v>104</v>
      </c>
      <c r="E10" s="67" t="s">
        <v>105</v>
      </c>
      <c r="F10" s="67" t="s">
        <v>10</v>
      </c>
      <c r="G10" s="67" t="s">
        <v>98</v>
      </c>
      <c r="H10" s="58" t="s">
        <v>108</v>
      </c>
      <c r="I10" s="51" t="s">
        <v>12</v>
      </c>
    </row>
    <row r="11" spans="1:9" ht="30" x14ac:dyDescent="0.2">
      <c r="A11" s="61" t="s">
        <v>70</v>
      </c>
      <c r="B11" s="59"/>
      <c r="C11" s="62"/>
      <c r="D11" s="66"/>
      <c r="E11" s="66"/>
      <c r="F11" s="66"/>
      <c r="G11" s="66"/>
      <c r="H11" s="63">
        <f>IF(D11="X",0,IF(E11="X",0.5,IF(F11="X",0.75,IF(G11="X",1,0))))</f>
        <v>0</v>
      </c>
      <c r="I11" s="64"/>
    </row>
    <row r="12" spans="1:9" ht="30" x14ac:dyDescent="0.2">
      <c r="A12" s="61" t="s">
        <v>70</v>
      </c>
      <c r="B12" s="59"/>
      <c r="C12" s="62"/>
      <c r="D12" s="66"/>
      <c r="E12" s="66"/>
      <c r="F12" s="66"/>
      <c r="G12" s="66"/>
      <c r="H12" s="63">
        <f t="shared" ref="H12:H18" si="1">IF(D12="X",0,IF(E12="X",0.5,IF(F12="X",0.75,IF(G12="X",1,0))))</f>
        <v>0</v>
      </c>
      <c r="I12" s="64"/>
    </row>
    <row r="13" spans="1:9" ht="30" x14ac:dyDescent="0.2">
      <c r="A13" s="61" t="s">
        <v>70</v>
      </c>
      <c r="B13" s="59"/>
      <c r="C13" s="62"/>
      <c r="D13" s="66"/>
      <c r="E13" s="66"/>
      <c r="F13" s="66"/>
      <c r="G13" s="66"/>
      <c r="H13" s="63">
        <f t="shared" si="1"/>
        <v>0</v>
      </c>
      <c r="I13" s="64"/>
    </row>
    <row r="14" spans="1:9" ht="30" x14ac:dyDescent="0.2">
      <c r="A14" s="61" t="s">
        <v>70</v>
      </c>
      <c r="B14" s="59"/>
      <c r="C14" s="62"/>
      <c r="D14" s="66"/>
      <c r="E14" s="66"/>
      <c r="F14" s="66"/>
      <c r="G14" s="66"/>
      <c r="H14" s="63">
        <f t="shared" si="1"/>
        <v>0</v>
      </c>
      <c r="I14" s="138"/>
    </row>
    <row r="15" spans="1:9" ht="30" x14ac:dyDescent="0.2">
      <c r="A15" s="61" t="s">
        <v>70</v>
      </c>
      <c r="B15" s="59"/>
      <c r="C15" s="62"/>
      <c r="D15" s="66"/>
      <c r="E15" s="66"/>
      <c r="F15" s="66"/>
      <c r="G15" s="66"/>
      <c r="H15" s="63">
        <f t="shared" si="1"/>
        <v>0</v>
      </c>
      <c r="I15" s="138"/>
    </row>
    <row r="16" spans="1:9" ht="30" x14ac:dyDescent="0.2">
      <c r="A16" s="61" t="s">
        <v>70</v>
      </c>
      <c r="B16" s="59"/>
      <c r="C16" s="62"/>
      <c r="D16" s="66"/>
      <c r="E16" s="66"/>
      <c r="F16" s="66"/>
      <c r="G16" s="66"/>
      <c r="H16" s="63">
        <f t="shared" si="1"/>
        <v>0</v>
      </c>
      <c r="I16" s="138"/>
    </row>
    <row r="17" spans="1:9" ht="30" x14ac:dyDescent="0.2">
      <c r="A17" s="61" t="s">
        <v>70</v>
      </c>
      <c r="B17" s="59"/>
      <c r="C17" s="62"/>
      <c r="D17" s="66"/>
      <c r="E17" s="66"/>
      <c r="F17" s="66"/>
      <c r="G17" s="66"/>
      <c r="H17" s="63">
        <f t="shared" si="1"/>
        <v>0</v>
      </c>
      <c r="I17" s="64"/>
    </row>
    <row r="18" spans="1:9" ht="30" x14ac:dyDescent="0.2">
      <c r="A18" s="61" t="s">
        <v>70</v>
      </c>
      <c r="B18" s="59"/>
      <c r="C18" s="62"/>
      <c r="D18" s="66"/>
      <c r="E18" s="66"/>
      <c r="F18" s="66"/>
      <c r="G18" s="66"/>
      <c r="H18" s="63">
        <f t="shared" si="1"/>
        <v>0</v>
      </c>
      <c r="I18" s="64"/>
    </row>
    <row r="19" spans="1:9" ht="15" x14ac:dyDescent="0.2">
      <c r="A19" s="61"/>
      <c r="B19" s="59"/>
      <c r="C19" s="62"/>
      <c r="D19" s="66"/>
      <c r="E19" s="66"/>
      <c r="F19" s="66"/>
      <c r="G19" s="66"/>
      <c r="H19" s="63" t="str">
        <f>IF(D19="X",0,IF(E19="X",0.5,IF(F19="X",0.75,IF(G19="X",1,""))))</f>
        <v/>
      </c>
      <c r="I19" s="64"/>
    </row>
    <row r="20" spans="1:9" ht="15" x14ac:dyDescent="0.2">
      <c r="A20" s="61"/>
      <c r="B20" s="59"/>
      <c r="C20" s="62"/>
      <c r="D20" s="66"/>
      <c r="E20" s="66"/>
      <c r="F20" s="66"/>
      <c r="G20" s="66"/>
      <c r="H20" s="63" t="str">
        <f t="shared" ref="H20:H21" si="2">IF(D20="X",0,IF(E20="X",0.5,IF(F20="X",0.75,IF(G20="X",1,""))))</f>
        <v/>
      </c>
      <c r="I20" s="64"/>
    </row>
    <row r="21" spans="1:9" ht="15" x14ac:dyDescent="0.2">
      <c r="A21" s="61"/>
      <c r="B21" s="59"/>
      <c r="C21" s="62"/>
      <c r="D21" s="66"/>
      <c r="E21" s="66"/>
      <c r="F21" s="66"/>
      <c r="G21" s="66"/>
      <c r="H21" s="63" t="str">
        <f t="shared" si="2"/>
        <v/>
      </c>
      <c r="I21" s="64"/>
    </row>
    <row r="22" spans="1:9" s="47" customFormat="1" ht="54" x14ac:dyDescent="0.25">
      <c r="A22" s="49" t="s">
        <v>3</v>
      </c>
      <c r="B22" s="67" t="s">
        <v>4</v>
      </c>
      <c r="C22" s="50" t="s">
        <v>5</v>
      </c>
      <c r="D22" s="67" t="s">
        <v>96</v>
      </c>
      <c r="E22" s="67" t="s">
        <v>106</v>
      </c>
      <c r="F22" s="67" t="s">
        <v>107</v>
      </c>
      <c r="G22" s="67" t="s">
        <v>99</v>
      </c>
      <c r="H22" s="58" t="s">
        <v>108</v>
      </c>
      <c r="I22" s="51" t="s">
        <v>12</v>
      </c>
    </row>
    <row r="23" spans="1:9" ht="30" x14ac:dyDescent="0.2">
      <c r="A23" s="61" t="s">
        <v>70</v>
      </c>
      <c r="B23" s="59"/>
      <c r="C23" s="62"/>
      <c r="D23" s="66"/>
      <c r="E23" s="66"/>
      <c r="F23" s="66"/>
      <c r="G23" s="66"/>
      <c r="H23" s="63">
        <f>IF(D23="X",0,IF(E23="X",0.5,IF(F23="X",0.75,IF(G23="X",1,0))))</f>
        <v>0</v>
      </c>
      <c r="I23" s="64"/>
    </row>
    <row r="24" spans="1:9" ht="30" x14ac:dyDescent="0.2">
      <c r="A24" s="61" t="s">
        <v>70</v>
      </c>
      <c r="B24" s="59"/>
      <c r="C24" s="62"/>
      <c r="D24" s="66"/>
      <c r="E24" s="66"/>
      <c r="F24" s="66"/>
      <c r="G24" s="66"/>
      <c r="H24" s="63">
        <f t="shared" ref="H24:H30" si="3">IF(D24="X",0,IF(E24="X",0.5,IF(F24="X",0.75,IF(G24="X",1,0))))</f>
        <v>0</v>
      </c>
      <c r="I24" s="64"/>
    </row>
    <row r="25" spans="1:9" ht="30" x14ac:dyDescent="0.2">
      <c r="A25" s="61" t="s">
        <v>70</v>
      </c>
      <c r="B25" s="59"/>
      <c r="C25" s="62"/>
      <c r="D25" s="66"/>
      <c r="E25" s="66"/>
      <c r="F25" s="66"/>
      <c r="G25" s="66"/>
      <c r="H25" s="63">
        <f t="shared" si="3"/>
        <v>0</v>
      </c>
      <c r="I25" s="64"/>
    </row>
    <row r="26" spans="1:9" ht="30" x14ac:dyDescent="0.2">
      <c r="A26" s="61" t="s">
        <v>70</v>
      </c>
      <c r="B26" s="59"/>
      <c r="C26" s="62"/>
      <c r="D26" s="66"/>
      <c r="E26" s="66"/>
      <c r="F26" s="66"/>
      <c r="G26" s="66"/>
      <c r="H26" s="63">
        <f t="shared" si="3"/>
        <v>0</v>
      </c>
      <c r="I26" s="138"/>
    </row>
    <row r="27" spans="1:9" ht="30" x14ac:dyDescent="0.2">
      <c r="A27" s="61" t="s">
        <v>70</v>
      </c>
      <c r="B27" s="59"/>
      <c r="C27" s="62"/>
      <c r="D27" s="66"/>
      <c r="E27" s="66"/>
      <c r="F27" s="66"/>
      <c r="G27" s="66"/>
      <c r="H27" s="63">
        <f t="shared" si="3"/>
        <v>0</v>
      </c>
      <c r="I27" s="138"/>
    </row>
    <row r="28" spans="1:9" ht="30" x14ac:dyDescent="0.2">
      <c r="A28" s="61" t="s">
        <v>70</v>
      </c>
      <c r="B28" s="59"/>
      <c r="C28" s="62"/>
      <c r="D28" s="66"/>
      <c r="E28" s="66"/>
      <c r="F28" s="66"/>
      <c r="G28" s="66"/>
      <c r="H28" s="63">
        <f t="shared" si="3"/>
        <v>0</v>
      </c>
      <c r="I28" s="138"/>
    </row>
    <row r="29" spans="1:9" ht="30" x14ac:dyDescent="0.2">
      <c r="A29" s="61" t="s">
        <v>70</v>
      </c>
      <c r="B29" s="59"/>
      <c r="C29" s="62"/>
      <c r="D29" s="66"/>
      <c r="E29" s="66"/>
      <c r="F29" s="66"/>
      <c r="G29" s="66"/>
      <c r="H29" s="63">
        <f t="shared" si="3"/>
        <v>0</v>
      </c>
      <c r="I29" s="64"/>
    </row>
    <row r="30" spans="1:9" ht="30" x14ac:dyDescent="0.2">
      <c r="A30" s="61" t="s">
        <v>70</v>
      </c>
      <c r="B30" s="59"/>
      <c r="C30" s="62"/>
      <c r="D30" s="66"/>
      <c r="E30" s="66"/>
      <c r="F30" s="66"/>
      <c r="G30" s="66"/>
      <c r="H30" s="63">
        <f t="shared" si="3"/>
        <v>0</v>
      </c>
      <c r="I30" s="64"/>
    </row>
    <row r="31" spans="1:9" ht="15" x14ac:dyDescent="0.2">
      <c r="A31" s="61"/>
      <c r="B31" s="59"/>
      <c r="C31" s="62"/>
      <c r="D31" s="66"/>
      <c r="E31" s="66"/>
      <c r="F31" s="66"/>
      <c r="G31" s="66"/>
      <c r="H31" s="63" t="str">
        <f>IF(D31="X",0,IF(E31="X",0.5,IF(F31="X",0.75,IF(G31="X",1,""))))</f>
        <v/>
      </c>
      <c r="I31" s="64"/>
    </row>
    <row r="32" spans="1:9" ht="15" x14ac:dyDescent="0.2">
      <c r="A32" s="61"/>
      <c r="B32" s="59"/>
      <c r="C32" s="62"/>
      <c r="D32" s="66"/>
      <c r="E32" s="66"/>
      <c r="F32" s="66"/>
      <c r="G32" s="66"/>
      <c r="H32" s="63" t="str">
        <f t="shared" ref="H32:H33" si="4">IF(D32="X",0,IF(E32="X",0.5,IF(F32="X",0.75,IF(G32="X",1,""))))</f>
        <v/>
      </c>
      <c r="I32" s="64"/>
    </row>
    <row r="33" spans="1:9" ht="15" x14ac:dyDescent="0.2">
      <c r="A33" s="61"/>
      <c r="B33" s="59"/>
      <c r="C33" s="62"/>
      <c r="D33" s="66"/>
      <c r="E33" s="66"/>
      <c r="F33" s="66"/>
      <c r="G33" s="66"/>
      <c r="H33" s="63" t="str">
        <f t="shared" si="4"/>
        <v/>
      </c>
      <c r="I33" s="64"/>
    </row>
    <row r="34" spans="1:9" s="47" customFormat="1" ht="54" x14ac:dyDescent="0.25">
      <c r="A34" s="49" t="s">
        <v>3</v>
      </c>
      <c r="B34" s="67" t="s">
        <v>4</v>
      </c>
      <c r="C34" s="50" t="s">
        <v>5</v>
      </c>
      <c r="D34" s="67" t="s">
        <v>104</v>
      </c>
      <c r="E34" s="67" t="s">
        <v>131</v>
      </c>
      <c r="F34" s="67" t="s">
        <v>130</v>
      </c>
      <c r="G34" s="67" t="s">
        <v>132</v>
      </c>
      <c r="H34" s="58" t="s">
        <v>108</v>
      </c>
      <c r="I34" s="51" t="s">
        <v>12</v>
      </c>
    </row>
    <row r="35" spans="1:9" ht="30" x14ac:dyDescent="0.2">
      <c r="A35" s="61" t="s">
        <v>70</v>
      </c>
      <c r="B35" s="59"/>
      <c r="C35" s="62"/>
      <c r="D35" s="66"/>
      <c r="E35" s="66"/>
      <c r="F35" s="66"/>
      <c r="G35" s="66"/>
      <c r="H35" s="63">
        <f>IF(D35="X",0,IF(E35="X",0.5,IF(F35="X",0.75,IF(G35="X",1,0))))</f>
        <v>0</v>
      </c>
      <c r="I35" s="64"/>
    </row>
    <row r="36" spans="1:9" ht="30" x14ac:dyDescent="0.2">
      <c r="A36" s="61" t="s">
        <v>70</v>
      </c>
      <c r="B36" s="59"/>
      <c r="C36" s="62"/>
      <c r="D36" s="66"/>
      <c r="E36" s="66"/>
      <c r="F36" s="66"/>
      <c r="G36" s="66"/>
      <c r="H36" s="63">
        <f t="shared" ref="H36:H42" si="5">IF(D36="X",0,IF(E36="X",0.5,IF(F36="X",0.75,IF(G36="X",1,0))))</f>
        <v>0</v>
      </c>
      <c r="I36" s="64"/>
    </row>
    <row r="37" spans="1:9" ht="30" x14ac:dyDescent="0.2">
      <c r="A37" s="61" t="s">
        <v>70</v>
      </c>
      <c r="B37" s="59"/>
      <c r="C37" s="62"/>
      <c r="D37" s="66"/>
      <c r="E37" s="66"/>
      <c r="F37" s="66"/>
      <c r="G37" s="66"/>
      <c r="H37" s="63">
        <f t="shared" si="5"/>
        <v>0</v>
      </c>
      <c r="I37" s="64"/>
    </row>
    <row r="38" spans="1:9" ht="30" x14ac:dyDescent="0.2">
      <c r="A38" s="61" t="s">
        <v>70</v>
      </c>
      <c r="B38" s="59"/>
      <c r="C38" s="62"/>
      <c r="D38" s="66"/>
      <c r="E38" s="66"/>
      <c r="F38" s="66"/>
      <c r="G38" s="66"/>
      <c r="H38" s="63">
        <f t="shared" si="5"/>
        <v>0</v>
      </c>
      <c r="I38" s="138"/>
    </row>
    <row r="39" spans="1:9" ht="30" x14ac:dyDescent="0.2">
      <c r="A39" s="61" t="s">
        <v>70</v>
      </c>
      <c r="B39" s="59"/>
      <c r="C39" s="62"/>
      <c r="D39" s="66"/>
      <c r="E39" s="66"/>
      <c r="F39" s="66"/>
      <c r="G39" s="66"/>
      <c r="H39" s="63">
        <f t="shared" si="5"/>
        <v>0</v>
      </c>
      <c r="I39" s="138"/>
    </row>
    <row r="40" spans="1:9" ht="30" x14ac:dyDescent="0.2">
      <c r="A40" s="61" t="s">
        <v>70</v>
      </c>
      <c r="B40" s="59"/>
      <c r="C40" s="62"/>
      <c r="D40" s="66"/>
      <c r="E40" s="66"/>
      <c r="F40" s="66"/>
      <c r="G40" s="66"/>
      <c r="H40" s="63">
        <f t="shared" si="5"/>
        <v>0</v>
      </c>
      <c r="I40" s="138"/>
    </row>
    <row r="41" spans="1:9" ht="30" x14ac:dyDescent="0.2">
      <c r="A41" s="61" t="s">
        <v>70</v>
      </c>
      <c r="B41" s="59"/>
      <c r="C41" s="62"/>
      <c r="D41" s="66"/>
      <c r="E41" s="66"/>
      <c r="F41" s="66"/>
      <c r="G41" s="66"/>
      <c r="H41" s="63">
        <f t="shared" si="5"/>
        <v>0</v>
      </c>
      <c r="I41" s="64"/>
    </row>
    <row r="42" spans="1:9" ht="30" x14ac:dyDescent="0.2">
      <c r="A42" s="61" t="s">
        <v>70</v>
      </c>
      <c r="B42" s="59"/>
      <c r="C42" s="62"/>
      <c r="D42" s="66"/>
      <c r="E42" s="66"/>
      <c r="F42" s="66"/>
      <c r="G42" s="66"/>
      <c r="H42" s="63">
        <f t="shared" si="5"/>
        <v>0</v>
      </c>
      <c r="I42" s="64"/>
    </row>
    <row r="43" spans="1:9" ht="15" x14ac:dyDescent="0.2">
      <c r="A43" s="61"/>
      <c r="B43" s="59"/>
      <c r="C43" s="62"/>
      <c r="D43" s="66"/>
      <c r="E43" s="66"/>
      <c r="F43" s="66"/>
      <c r="G43" s="66"/>
      <c r="H43" s="63" t="str">
        <f>IF(D43="X",0,IF(E43="X",0.5,IF(F43="X",0.75,IF(G43="X",1,""))))</f>
        <v/>
      </c>
      <c r="I43" s="64"/>
    </row>
    <row r="44" spans="1:9" ht="15" x14ac:dyDescent="0.2">
      <c r="A44" s="61"/>
      <c r="B44" s="59"/>
      <c r="C44" s="62"/>
      <c r="D44" s="66"/>
      <c r="E44" s="66"/>
      <c r="F44" s="66"/>
      <c r="G44" s="66"/>
      <c r="H44" s="63" t="str">
        <f t="shared" ref="H44:H45" si="6">IF(D44="X",0,IF(E44="X",0.5,IF(F44="X",0.75,IF(G44="X",1,""))))</f>
        <v/>
      </c>
      <c r="I44" s="64"/>
    </row>
    <row r="45" spans="1:9" ht="15" x14ac:dyDescent="0.2">
      <c r="A45" s="61"/>
      <c r="B45" s="59"/>
      <c r="C45" s="62"/>
      <c r="D45" s="66"/>
      <c r="E45" s="66"/>
      <c r="F45" s="66"/>
      <c r="G45" s="66"/>
      <c r="H45" s="63" t="str">
        <f t="shared" si="6"/>
        <v/>
      </c>
      <c r="I45" s="64"/>
    </row>
    <row r="46" spans="1:9" s="47" customFormat="1" ht="54" x14ac:dyDescent="0.25">
      <c r="A46" s="49"/>
      <c r="B46" s="67" t="s">
        <v>4</v>
      </c>
      <c r="C46" s="50" t="s">
        <v>5</v>
      </c>
      <c r="D46" s="67" t="s">
        <v>102</v>
      </c>
      <c r="E46" s="139" t="s">
        <v>94</v>
      </c>
      <c r="F46" s="139"/>
      <c r="G46" s="67" t="s">
        <v>93</v>
      </c>
      <c r="H46" s="58" t="s">
        <v>108</v>
      </c>
      <c r="I46" s="51" t="s">
        <v>12</v>
      </c>
    </row>
    <row r="47" spans="1:9" ht="30" x14ac:dyDescent="0.2">
      <c r="A47" s="61" t="s">
        <v>70</v>
      </c>
      <c r="B47" s="59"/>
      <c r="C47" s="62"/>
      <c r="D47" s="66"/>
      <c r="E47" s="134"/>
      <c r="F47" s="134"/>
      <c r="G47" s="66"/>
      <c r="H47" s="63">
        <f t="shared" ref="H47:H51" si="7">IF(G47="X",1,IF(E47="X",0.5,0))</f>
        <v>0</v>
      </c>
      <c r="I47" s="64"/>
    </row>
    <row r="48" spans="1:9" ht="30" x14ac:dyDescent="0.2">
      <c r="A48" s="61" t="s">
        <v>70</v>
      </c>
      <c r="B48" s="59"/>
      <c r="C48" s="62"/>
      <c r="D48" s="66"/>
      <c r="E48" s="134"/>
      <c r="F48" s="134"/>
      <c r="G48" s="66"/>
      <c r="H48" s="63">
        <f t="shared" si="7"/>
        <v>0</v>
      </c>
      <c r="I48" s="64"/>
    </row>
    <row r="49" spans="1:9" ht="30" x14ac:dyDescent="0.2">
      <c r="A49" s="61" t="s">
        <v>70</v>
      </c>
      <c r="B49" s="59"/>
      <c r="C49" s="62"/>
      <c r="D49" s="66"/>
      <c r="E49" s="134"/>
      <c r="F49" s="134"/>
      <c r="G49" s="66"/>
      <c r="H49" s="63">
        <f t="shared" si="7"/>
        <v>0</v>
      </c>
      <c r="I49" s="64"/>
    </row>
    <row r="50" spans="1:9" ht="30" x14ac:dyDescent="0.2">
      <c r="A50" s="61" t="s">
        <v>70</v>
      </c>
      <c r="B50" s="59"/>
      <c r="C50" s="62"/>
      <c r="D50" s="66"/>
      <c r="E50" s="134"/>
      <c r="F50" s="134"/>
      <c r="G50" s="66"/>
      <c r="H50" s="63">
        <f t="shared" si="7"/>
        <v>0</v>
      </c>
      <c r="I50" s="64"/>
    </row>
    <row r="51" spans="1:9" ht="30" x14ac:dyDescent="0.2">
      <c r="A51" s="61" t="s">
        <v>70</v>
      </c>
      <c r="B51" s="59"/>
      <c r="C51" s="62"/>
      <c r="D51" s="66"/>
      <c r="E51" s="134"/>
      <c r="F51" s="134"/>
      <c r="G51" s="66"/>
      <c r="H51" s="63">
        <f t="shared" si="7"/>
        <v>0</v>
      </c>
      <c r="I51" s="64"/>
    </row>
    <row r="52" spans="1:9" ht="15" x14ac:dyDescent="0.2">
      <c r="A52" s="61"/>
      <c r="B52" s="59"/>
      <c r="C52" s="62"/>
      <c r="D52" s="66"/>
      <c r="E52" s="134"/>
      <c r="F52" s="134"/>
      <c r="G52" s="66"/>
      <c r="H52" s="63" t="str">
        <f>IF(G52="X",1,IF(E52="X",0.5,""))</f>
        <v/>
      </c>
      <c r="I52" s="64"/>
    </row>
    <row r="53" spans="1:9" ht="15" x14ac:dyDescent="0.2">
      <c r="A53" s="61"/>
      <c r="B53" s="59"/>
      <c r="C53" s="62"/>
      <c r="D53" s="66"/>
      <c r="E53" s="134"/>
      <c r="F53" s="134"/>
      <c r="G53" s="66"/>
      <c r="H53" s="63" t="str">
        <f t="shared" ref="H53:H54" si="8">IF(G53="X",1,IF(E53="X",0.5,""))</f>
        <v/>
      </c>
      <c r="I53" s="64"/>
    </row>
    <row r="54" spans="1:9" ht="15" x14ac:dyDescent="0.2">
      <c r="A54" s="61"/>
      <c r="B54" s="59"/>
      <c r="C54" s="62"/>
      <c r="D54" s="66"/>
      <c r="E54" s="134"/>
      <c r="F54" s="134"/>
      <c r="G54" s="66"/>
      <c r="H54" s="63" t="str">
        <f t="shared" si="8"/>
        <v/>
      </c>
      <c r="I54" s="64"/>
    </row>
    <row r="55" spans="1:9" ht="15" x14ac:dyDescent="0.3">
      <c r="A55" s="52"/>
      <c r="B55" s="53"/>
      <c r="C55" s="60" t="s">
        <v>103</v>
      </c>
      <c r="D55" s="135">
        <f>AVERAGE($H$47:$H$54,$H$41:$H$45,$H$2:$H$9,$H$35:$H$37)</f>
        <v>0</v>
      </c>
      <c r="E55" s="136"/>
      <c r="F55" s="136"/>
      <c r="G55" s="136"/>
      <c r="H55" s="136"/>
      <c r="I55" s="137"/>
    </row>
  </sheetData>
  <mergeCells count="31">
    <mergeCell ref="I14:I16"/>
    <mergeCell ref="E51:F51"/>
    <mergeCell ref="E52:F52"/>
    <mergeCell ref="E53:F53"/>
    <mergeCell ref="E54:F54"/>
    <mergeCell ref="D55:I55"/>
    <mergeCell ref="I26:I28"/>
    <mergeCell ref="I38:I40"/>
    <mergeCell ref="E46:F46"/>
    <mergeCell ref="E47:F47"/>
    <mergeCell ref="E48:F48"/>
    <mergeCell ref="E49:F49"/>
    <mergeCell ref="E50:F50"/>
    <mergeCell ref="D7:E7"/>
    <mergeCell ref="F7:G7"/>
    <mergeCell ref="D8:E8"/>
    <mergeCell ref="F8:G8"/>
    <mergeCell ref="D9:E9"/>
    <mergeCell ref="F9:G9"/>
    <mergeCell ref="D4:E4"/>
    <mergeCell ref="F4:G4"/>
    <mergeCell ref="D5:E5"/>
    <mergeCell ref="F5:G5"/>
    <mergeCell ref="D6:E6"/>
    <mergeCell ref="F6:G6"/>
    <mergeCell ref="D1:E1"/>
    <mergeCell ref="F1:G1"/>
    <mergeCell ref="D2:E2"/>
    <mergeCell ref="F2:G2"/>
    <mergeCell ref="D3:E3"/>
    <mergeCell ref="F3:G3"/>
  </mergeCells>
  <conditionalFormatting sqref="D14:H16">
    <cfRule type="expression" dxfId="10" priority="1">
      <formula>$D$2="X"</formula>
    </cfRule>
  </conditionalFormatting>
  <conditionalFormatting sqref="D26:H28">
    <cfRule type="expression" dxfId="9" priority="3">
      <formula>$D$2="X"</formula>
    </cfRule>
  </conditionalFormatting>
  <conditionalFormatting sqref="D38:H40">
    <cfRule type="expression" dxfId="8" priority="5">
      <formula>$D$2="X"</formula>
    </cfRule>
  </conditionalFormatting>
  <conditionalFormatting sqref="H2:H9 H47:H54 D55 H35:H45">
    <cfRule type="colorScale" priority="6">
      <colorScale>
        <cfvo type="num" val="0"/>
        <cfvo type="num" val="0.4"/>
        <cfvo type="num" val="1"/>
        <color rgb="FFF8696B"/>
        <color rgb="FFFFEB84"/>
        <color rgb="FF63BE7B"/>
      </colorScale>
    </cfRule>
  </conditionalFormatting>
  <conditionalFormatting sqref="H11:H21">
    <cfRule type="colorScale" priority="2">
      <colorScale>
        <cfvo type="num" val="0"/>
        <cfvo type="num" val="0.4"/>
        <cfvo type="num" val="1"/>
        <color rgb="FFF8696B"/>
        <color rgb="FFFFEB84"/>
        <color rgb="FF63BE7B"/>
      </colorScale>
    </cfRule>
  </conditionalFormatting>
  <conditionalFormatting sqref="H23:H33">
    <cfRule type="colorScale" priority="4">
      <colorScale>
        <cfvo type="num" val="0"/>
        <cfvo type="num" val="0.4"/>
        <cfvo type="num" val="1"/>
        <color rgb="FFF8696B"/>
        <color rgb="FFFFEB84"/>
        <color rgb="FF63BE7B"/>
      </colorScale>
    </cfRule>
  </conditionalFormatting>
  <dataValidations count="1">
    <dataValidation type="custom" allowBlank="1" showInputMessage="1" showErrorMessage="1" sqref="D35:G45 D47:G54 D23:G33 D2:G9 D11:G21" xr:uid="{00000000-0002-0000-0100-000000000000}">
      <formula1>D2="X"</formula1>
    </dataValidation>
  </dataValidations>
  <pageMargins left="0.23622047244094491" right="0.23622047244094491" top="1.1417322834645669" bottom="1.0629921259842521" header="0.31496062992125984" footer="0.31496062992125984"/>
  <pageSetup paperSize="9" orientation="landscape" r:id="rId1"/>
  <headerFooter>
    <oddHeader>&amp;L&amp;G&amp;R&amp;"Work Sans SemiBold,Normal"&amp;12&amp;K004A84Componente de Fortalecimiento:
Infraestructura y Ambientes protectores y seguros
Formato de Autoevaluación</oddHeader>
    <oddFooter>&amp;LPágina &amp;P de &amp;N&amp;R&amp;G</oddFooter>
  </headerFooter>
  <rowBreaks count="1" manualBreakCount="1">
    <brk id="33"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9" tint="-0.249977111117893"/>
  </sheetPr>
  <dimension ref="A1:N91"/>
  <sheetViews>
    <sheetView view="pageBreakPreview" zoomScale="40" zoomScaleNormal="50" zoomScaleSheetLayoutView="40" workbookViewId="0">
      <pane xSplit="4" ySplit="5" topLeftCell="E23" activePane="bottomRight" state="frozen"/>
      <selection activeCell="C6" sqref="C6:E12"/>
      <selection pane="topRight" activeCell="C6" sqref="C6:E12"/>
      <selection pane="bottomLeft" activeCell="C6" sqref="C6:E12"/>
      <selection pane="bottomRight" activeCell="C6" sqref="C6:E12"/>
    </sheetView>
  </sheetViews>
  <sheetFormatPr baseColWidth="10" defaultColWidth="11.42578125" defaultRowHeight="15" x14ac:dyDescent="0.25"/>
  <cols>
    <col min="1" max="1" width="37.85546875" customWidth="1"/>
    <col min="2" max="2" width="15.7109375" customWidth="1"/>
    <col min="3" max="3" width="84.28515625" customWidth="1"/>
    <col min="4" max="4" width="17.85546875" customWidth="1"/>
    <col min="5" max="5" width="22.7109375" style="27" customWidth="1"/>
    <col min="6" max="6" width="22.7109375" customWidth="1"/>
    <col min="7" max="7" width="22.7109375" style="34" customWidth="1"/>
    <col min="8" max="8" width="22.7109375" customWidth="1"/>
    <col min="9" max="9" width="22.7109375" style="40" customWidth="1"/>
    <col min="10" max="10" width="43.5703125" customWidth="1"/>
    <col min="11" max="11" width="33.85546875" customWidth="1"/>
    <col min="12" max="12" width="28.5703125" customWidth="1"/>
  </cols>
  <sheetData>
    <row r="1" spans="1:14" ht="33.75" x14ac:dyDescent="0.5">
      <c r="A1" s="3"/>
      <c r="B1" s="7" t="s">
        <v>0</v>
      </c>
      <c r="C1" s="7"/>
      <c r="D1" s="7"/>
      <c r="E1" s="23"/>
      <c r="F1" s="7"/>
      <c r="G1" s="28"/>
      <c r="H1" s="7"/>
      <c r="I1" s="35"/>
      <c r="J1" s="7"/>
      <c r="K1" s="7"/>
      <c r="L1" s="7"/>
      <c r="M1" s="1"/>
      <c r="N1" s="1"/>
    </row>
    <row r="2" spans="1:14" ht="20.25" x14ac:dyDescent="0.3">
      <c r="A2" s="3"/>
      <c r="B2" s="8" t="s">
        <v>1</v>
      </c>
      <c r="C2" s="8"/>
      <c r="D2" s="8"/>
      <c r="E2" s="24"/>
      <c r="F2" s="8"/>
      <c r="G2" s="29"/>
      <c r="H2" s="8"/>
      <c r="I2" s="36"/>
      <c r="J2" s="8"/>
      <c r="K2" s="8"/>
      <c r="L2" s="8"/>
      <c r="M2" s="2"/>
      <c r="N2" s="2"/>
    </row>
    <row r="3" spans="1:14" ht="20.25" x14ac:dyDescent="0.3">
      <c r="A3" s="3"/>
      <c r="B3" s="8" t="s">
        <v>2</v>
      </c>
      <c r="C3" s="8"/>
      <c r="D3" s="8"/>
      <c r="E3" s="24"/>
      <c r="F3" s="8"/>
      <c r="G3" s="29"/>
      <c r="H3" s="8"/>
      <c r="I3" s="36"/>
      <c r="J3" s="8"/>
      <c r="K3" s="8"/>
      <c r="L3" s="8"/>
      <c r="M3" s="2"/>
      <c r="N3" s="2"/>
    </row>
    <row r="4" spans="1:14" ht="16.5" x14ac:dyDescent="0.3">
      <c r="A4" s="3"/>
      <c r="B4" s="3"/>
      <c r="C4" s="3"/>
      <c r="D4" s="3"/>
      <c r="E4" s="25"/>
      <c r="F4" s="3"/>
      <c r="G4" s="30"/>
      <c r="H4" s="3"/>
      <c r="I4" s="37"/>
      <c r="J4" s="3"/>
      <c r="K4" s="3"/>
      <c r="L4" s="3"/>
    </row>
    <row r="5" spans="1:14" ht="60.75" customHeight="1" x14ac:dyDescent="0.25">
      <c r="A5" s="17" t="s">
        <v>3</v>
      </c>
      <c r="B5" s="17" t="s">
        <v>4</v>
      </c>
      <c r="C5" s="17" t="s">
        <v>5</v>
      </c>
      <c r="D5" s="17" t="s">
        <v>6</v>
      </c>
      <c r="E5" s="19" t="s">
        <v>7</v>
      </c>
      <c r="F5" s="18" t="s">
        <v>8</v>
      </c>
      <c r="G5" s="31" t="s">
        <v>9</v>
      </c>
      <c r="H5" s="18" t="s">
        <v>10</v>
      </c>
      <c r="I5" s="38" t="s">
        <v>11</v>
      </c>
      <c r="J5" s="18" t="s">
        <v>12</v>
      </c>
      <c r="K5" s="19" t="s">
        <v>13</v>
      </c>
      <c r="L5" s="19" t="s">
        <v>14</v>
      </c>
    </row>
    <row r="6" spans="1:14" ht="60.75" customHeight="1" x14ac:dyDescent="0.25">
      <c r="A6" s="17"/>
      <c r="B6" s="17"/>
      <c r="C6" s="17"/>
      <c r="D6" s="17"/>
      <c r="E6" s="19" t="s">
        <v>7</v>
      </c>
      <c r="F6" s="18" t="s">
        <v>93</v>
      </c>
      <c r="G6" s="31"/>
      <c r="H6" s="18"/>
      <c r="I6" s="38"/>
      <c r="J6" s="18"/>
      <c r="K6" s="19"/>
      <c r="L6" s="19"/>
    </row>
    <row r="7" spans="1:14" ht="65.099999999999994" customHeight="1" x14ac:dyDescent="0.25">
      <c r="A7" s="15" t="s">
        <v>15</v>
      </c>
      <c r="B7" s="11">
        <v>1</v>
      </c>
      <c r="C7" s="12" t="s">
        <v>16</v>
      </c>
      <c r="D7" s="11">
        <v>42</v>
      </c>
      <c r="E7" s="26"/>
      <c r="F7" s="20" t="s">
        <v>17</v>
      </c>
      <c r="G7" s="32"/>
      <c r="H7" s="20"/>
      <c r="I7" s="39"/>
      <c r="J7" s="5"/>
      <c r="K7" s="9">
        <f>100/$D$87</f>
        <v>1.4285714285714286</v>
      </c>
      <c r="L7" s="9" t="e">
        <f>IF(E7="X",#REF!,IF(F7="X",#REF!,IF('Instrumento (2)'!G7="X",#REF!,IF('Instrumento (2)'!H7="X",#REF!,IF('Instrumento (2)'!I7="X",#REF!,0)))))</f>
        <v>#REF!</v>
      </c>
    </row>
    <row r="8" spans="1:14" ht="65.099999999999994" customHeight="1" x14ac:dyDescent="0.25">
      <c r="A8" s="15"/>
      <c r="B8" s="11"/>
      <c r="C8" s="12"/>
      <c r="D8" s="11">
        <v>0</v>
      </c>
      <c r="E8" s="26" t="s">
        <v>7</v>
      </c>
      <c r="F8" s="20" t="s">
        <v>94</v>
      </c>
      <c r="G8" s="32" t="s">
        <v>95</v>
      </c>
      <c r="H8" s="20" t="s">
        <v>92</v>
      </c>
      <c r="I8" s="39"/>
      <c r="J8" s="5"/>
      <c r="K8" s="9"/>
      <c r="L8" s="9"/>
    </row>
    <row r="9" spans="1:14" ht="65.099999999999994" customHeight="1" x14ac:dyDescent="0.25">
      <c r="A9" s="15" t="s">
        <v>15</v>
      </c>
      <c r="B9" s="11">
        <v>2</v>
      </c>
      <c r="C9" s="12" t="s">
        <v>18</v>
      </c>
      <c r="D9" s="11">
        <v>43</v>
      </c>
      <c r="E9" s="26"/>
      <c r="F9" s="20" t="s">
        <v>17</v>
      </c>
      <c r="G9" s="32"/>
      <c r="H9" s="20"/>
      <c r="I9" s="39"/>
      <c r="J9" s="5"/>
      <c r="K9" s="9">
        <f>100/$D$87</f>
        <v>1.4285714285714286</v>
      </c>
      <c r="L9" s="9" t="e">
        <f>IF(E9="X",#REF!,IF(F9="X",#REF!,IF('Instrumento (2)'!G9="X",#REF!,IF('Instrumento (2)'!H9="X",#REF!,IF('Instrumento (2)'!I9="X",#REF!,0)))))</f>
        <v>#REF!</v>
      </c>
    </row>
    <row r="10" spans="1:14" ht="65.099999999999994" customHeight="1" x14ac:dyDescent="0.25">
      <c r="A10" s="15" t="s">
        <v>15</v>
      </c>
      <c r="B10" s="11">
        <v>3</v>
      </c>
      <c r="C10" s="12" t="s">
        <v>19</v>
      </c>
      <c r="D10" s="41">
        <v>44</v>
      </c>
      <c r="E10" s="26"/>
      <c r="F10" s="20" t="s">
        <v>17</v>
      </c>
      <c r="G10" s="32"/>
      <c r="H10" s="20"/>
      <c r="I10" s="39"/>
      <c r="J10" s="5"/>
      <c r="K10" s="9">
        <f t="shared" ref="K10:K16" si="0">$K$9/6</f>
        <v>0.23809523809523811</v>
      </c>
      <c r="L10" s="9" t="e">
        <f>IF(E10="X",#REF!,IF(F10="X",#REF!,IF('Instrumento (2)'!G10="X",#REF!,IF('Instrumento (2)'!H10="X",#REF!,IF('Instrumento (2)'!I10="X",#REF!,0)))))</f>
        <v>#REF!</v>
      </c>
    </row>
    <row r="11" spans="1:14" ht="65.099999999999994" customHeight="1" x14ac:dyDescent="0.25">
      <c r="A11" s="15"/>
      <c r="B11" s="11"/>
      <c r="C11" s="12"/>
      <c r="D11" s="42"/>
      <c r="E11" s="26" t="s">
        <v>7</v>
      </c>
      <c r="F11" s="20" t="s">
        <v>8</v>
      </c>
      <c r="G11" s="32"/>
      <c r="H11" s="20"/>
      <c r="I11" s="39"/>
      <c r="J11" s="5"/>
      <c r="K11" s="9"/>
      <c r="L11" s="9"/>
    </row>
    <row r="12" spans="1:14" ht="65.099999999999994" customHeight="1" x14ac:dyDescent="0.25">
      <c r="A12" s="15" t="s">
        <v>15</v>
      </c>
      <c r="B12" s="11" t="s">
        <v>20</v>
      </c>
      <c r="C12" s="12" t="s">
        <v>21</v>
      </c>
      <c r="D12" s="42"/>
      <c r="E12" s="26"/>
      <c r="F12" s="20" t="s">
        <v>17</v>
      </c>
      <c r="G12" s="32"/>
      <c r="H12" s="20"/>
      <c r="I12" s="39"/>
      <c r="J12" s="5"/>
      <c r="K12" s="9">
        <f t="shared" si="0"/>
        <v>0.23809523809523811</v>
      </c>
      <c r="L12" s="9" t="e">
        <f>IF(E12="X",#REF!,IF(F12="X",#REF!,IF('Instrumento (2)'!G12="X",#REF!,IF('Instrumento (2)'!H12="X",#REF!,IF('Instrumento (2)'!I12="X",#REF!,0)))))</f>
        <v>#REF!</v>
      </c>
    </row>
    <row r="13" spans="1:14" ht="65.099999999999994" customHeight="1" x14ac:dyDescent="0.25">
      <c r="A13" s="15" t="s">
        <v>15</v>
      </c>
      <c r="B13" s="11" t="s">
        <v>22</v>
      </c>
      <c r="C13" s="12" t="s">
        <v>23</v>
      </c>
      <c r="D13" s="42"/>
      <c r="E13" s="26"/>
      <c r="F13" s="20" t="s">
        <v>17</v>
      </c>
      <c r="G13" s="32"/>
      <c r="H13" s="20"/>
      <c r="I13" s="39"/>
      <c r="J13" s="5"/>
      <c r="K13" s="9">
        <f t="shared" si="0"/>
        <v>0.23809523809523811</v>
      </c>
      <c r="L13" s="9" t="e">
        <f>IF(E13="X",#REF!,IF(F13="X",#REF!,IF('Instrumento (2)'!G13="X",#REF!,IF('Instrumento (2)'!H13="X",#REF!,IF('Instrumento (2)'!I13="X",#REF!,0)))))</f>
        <v>#REF!</v>
      </c>
    </row>
    <row r="14" spans="1:14" ht="65.099999999999994" customHeight="1" x14ac:dyDescent="0.25">
      <c r="A14" s="15" t="s">
        <v>15</v>
      </c>
      <c r="B14" s="11" t="s">
        <v>24</v>
      </c>
      <c r="C14" s="12" t="s">
        <v>25</v>
      </c>
      <c r="D14" s="42"/>
      <c r="E14" s="26"/>
      <c r="F14" s="20" t="s">
        <v>17</v>
      </c>
      <c r="G14" s="32"/>
      <c r="H14" s="20"/>
      <c r="I14" s="39"/>
      <c r="J14" s="5"/>
      <c r="K14" s="9">
        <f t="shared" si="0"/>
        <v>0.23809523809523811</v>
      </c>
      <c r="L14" s="9" t="e">
        <f>IF(E14="X",#REF!,IF(F14="X",#REF!,IF('Instrumento (2)'!G14="X",#REF!,IF('Instrumento (2)'!H14="X",#REF!,IF('Instrumento (2)'!I14="X",#REF!,0)))))</f>
        <v>#REF!</v>
      </c>
    </row>
    <row r="15" spans="1:14" ht="65.099999999999994" customHeight="1" x14ac:dyDescent="0.25">
      <c r="A15" s="15" t="s">
        <v>15</v>
      </c>
      <c r="B15" s="11" t="s">
        <v>26</v>
      </c>
      <c r="C15" s="12" t="s">
        <v>27</v>
      </c>
      <c r="D15" s="42"/>
      <c r="E15" s="26"/>
      <c r="F15" s="20"/>
      <c r="G15" s="32" t="s">
        <v>17</v>
      </c>
      <c r="H15" s="20"/>
      <c r="I15" s="39"/>
      <c r="J15" s="5"/>
      <c r="K15" s="9">
        <f t="shared" si="0"/>
        <v>0.23809523809523811</v>
      </c>
      <c r="L15" s="9" t="e">
        <f>IF(E15="X",#REF!,IF(F15="X",#REF!,IF('Instrumento (2)'!G15="X",#REF!,IF('Instrumento (2)'!H15="X",#REF!,IF('Instrumento (2)'!I15="X",#REF!,0)))))</f>
        <v>#REF!</v>
      </c>
    </row>
    <row r="16" spans="1:14" ht="65.099999999999994" customHeight="1" x14ac:dyDescent="0.25">
      <c r="A16" s="15" t="s">
        <v>15</v>
      </c>
      <c r="B16" s="11" t="s">
        <v>28</v>
      </c>
      <c r="C16" s="12" t="s">
        <v>29</v>
      </c>
      <c r="D16" s="43"/>
      <c r="E16" s="26"/>
      <c r="F16" s="20"/>
      <c r="G16" s="32" t="s">
        <v>17</v>
      </c>
      <c r="H16" s="20"/>
      <c r="I16" s="39"/>
      <c r="J16" s="5"/>
      <c r="K16" s="9">
        <f t="shared" si="0"/>
        <v>0.23809523809523811</v>
      </c>
      <c r="L16" s="9" t="e">
        <f>IF(E16="X",#REF!,IF(F16="X",#REF!,IF('Instrumento (2)'!G16="X",#REF!,IF('Instrumento (2)'!H16="X",#REF!,IF('Instrumento (2)'!I16="X",#REF!,0)))))</f>
        <v>#REF!</v>
      </c>
    </row>
    <row r="17" spans="1:12" ht="65.099999999999994" customHeight="1" x14ac:dyDescent="0.25">
      <c r="A17" s="15" t="s">
        <v>15</v>
      </c>
      <c r="B17" s="11">
        <v>4</v>
      </c>
      <c r="C17" s="12" t="s">
        <v>30</v>
      </c>
      <c r="D17" s="11">
        <v>45</v>
      </c>
      <c r="E17" s="26"/>
      <c r="F17" s="20"/>
      <c r="G17" s="32" t="s">
        <v>17</v>
      </c>
      <c r="H17" s="20"/>
      <c r="I17" s="39"/>
      <c r="J17" s="5"/>
      <c r="K17" s="9">
        <f t="shared" ref="K17:K72" si="1">100/$D$87</f>
        <v>1.4285714285714286</v>
      </c>
      <c r="L17" s="9" t="e">
        <f>IF(E17="X",#REF!,IF(F17="X",#REF!,IF('Instrumento (2)'!G17="X",#REF!,IF('Instrumento (2)'!H17="X",#REF!,IF('Instrumento (2)'!I17="X",#REF!,0)))))</f>
        <v>#REF!</v>
      </c>
    </row>
    <row r="18" spans="1:12" ht="65.099999999999994" customHeight="1" x14ac:dyDescent="0.25">
      <c r="A18" s="15" t="s">
        <v>15</v>
      </c>
      <c r="B18" s="11">
        <v>5</v>
      </c>
      <c r="C18" s="12" t="s">
        <v>31</v>
      </c>
      <c r="D18" s="11">
        <v>46</v>
      </c>
      <c r="E18" s="26"/>
      <c r="F18" s="20"/>
      <c r="G18" s="32" t="s">
        <v>17</v>
      </c>
      <c r="H18" s="20"/>
      <c r="I18" s="39"/>
      <c r="J18" s="5"/>
      <c r="K18" s="9">
        <f t="shared" si="1"/>
        <v>1.4285714285714286</v>
      </c>
      <c r="L18" s="9" t="e">
        <f>IF(E18="X",#REF!,IF(F18="X",#REF!,IF('Instrumento (2)'!G18="X",#REF!,IF('Instrumento (2)'!H18="X",#REF!,IF('Instrumento (2)'!I18="X",#REF!,0)))))</f>
        <v>#REF!</v>
      </c>
    </row>
    <row r="19" spans="1:12" ht="65.099999999999994" customHeight="1" x14ac:dyDescent="0.25">
      <c r="A19" s="15" t="s">
        <v>15</v>
      </c>
      <c r="B19" s="11">
        <v>6</v>
      </c>
      <c r="C19" s="12" t="s">
        <v>32</v>
      </c>
      <c r="D19" s="11">
        <v>47</v>
      </c>
      <c r="E19" s="26"/>
      <c r="F19" s="20"/>
      <c r="G19" s="32" t="s">
        <v>17</v>
      </c>
      <c r="H19" s="20"/>
      <c r="I19" s="39"/>
      <c r="J19" s="5"/>
      <c r="K19" s="9">
        <f t="shared" si="1"/>
        <v>1.4285714285714286</v>
      </c>
      <c r="L19" s="9" t="e">
        <f>IF(E19="X",#REF!,IF(F19="X",#REF!,IF('Instrumento (2)'!G19="X",#REF!,IF('Instrumento (2)'!H19="X",#REF!,IF('Instrumento (2)'!I19="X",#REF!,0)))))</f>
        <v>#REF!</v>
      </c>
    </row>
    <row r="20" spans="1:12" ht="65.099999999999994" customHeight="1" x14ac:dyDescent="0.25">
      <c r="A20" s="15" t="s">
        <v>15</v>
      </c>
      <c r="B20" s="11">
        <v>7</v>
      </c>
      <c r="C20" s="12" t="s">
        <v>33</v>
      </c>
      <c r="D20" s="11">
        <v>48</v>
      </c>
      <c r="E20" s="26"/>
      <c r="F20" s="20"/>
      <c r="G20" s="32" t="s">
        <v>17</v>
      </c>
      <c r="H20" s="20"/>
      <c r="I20" s="39"/>
      <c r="J20" s="5"/>
      <c r="K20" s="9">
        <f t="shared" si="1"/>
        <v>1.4285714285714286</v>
      </c>
      <c r="L20" s="9" t="e">
        <f>IF(E20="X",#REF!,IF(F20="X",#REF!,IF('Instrumento (2)'!G20="X",#REF!,IF('Instrumento (2)'!H20="X",#REF!,IF('Instrumento (2)'!I20="X",#REF!,0)))))</f>
        <v>#REF!</v>
      </c>
    </row>
    <row r="21" spans="1:12" ht="65.099999999999994" customHeight="1" x14ac:dyDescent="0.25">
      <c r="A21" s="15" t="s">
        <v>15</v>
      </c>
      <c r="B21" s="11">
        <v>8</v>
      </c>
      <c r="C21" s="12" t="s">
        <v>34</v>
      </c>
      <c r="D21" s="11">
        <v>49</v>
      </c>
      <c r="E21" s="26"/>
      <c r="F21" s="20"/>
      <c r="G21" s="32"/>
      <c r="H21" s="20" t="s">
        <v>17</v>
      </c>
      <c r="I21" s="39"/>
      <c r="J21" s="5"/>
      <c r="K21" s="9">
        <f t="shared" si="1"/>
        <v>1.4285714285714286</v>
      </c>
      <c r="L21" s="9" t="e">
        <f>IF(E21="X",#REF!,IF(F21="X",#REF!,IF('Instrumento (2)'!G21="X",#REF!,IF('Instrumento (2)'!H21="X",#REF!,IF('Instrumento (2)'!I21="X",#REF!,0)))))</f>
        <v>#REF!</v>
      </c>
    </row>
    <row r="22" spans="1:12" ht="65.099999999999994" customHeight="1" x14ac:dyDescent="0.25">
      <c r="A22" s="15" t="s">
        <v>15</v>
      </c>
      <c r="B22" s="11">
        <v>9</v>
      </c>
      <c r="C22" s="12" t="s">
        <v>35</v>
      </c>
      <c r="D22" s="11">
        <v>50</v>
      </c>
      <c r="E22" s="26"/>
      <c r="F22" s="20"/>
      <c r="G22" s="32"/>
      <c r="H22" s="20" t="s">
        <v>17</v>
      </c>
      <c r="I22" s="39"/>
      <c r="J22" s="5"/>
      <c r="K22" s="9">
        <f t="shared" si="1"/>
        <v>1.4285714285714286</v>
      </c>
      <c r="L22" s="9" t="e">
        <f>IF(E22="X",#REF!,IF(F22="X",#REF!,IF('Instrumento (2)'!G22="X",#REF!,IF('Instrumento (2)'!H22="X",#REF!,IF('Instrumento (2)'!I22="X",#REF!,0)))))</f>
        <v>#REF!</v>
      </c>
    </row>
    <row r="23" spans="1:12" ht="65.099999999999994" customHeight="1" x14ac:dyDescent="0.25">
      <c r="A23" s="15" t="s">
        <v>15</v>
      </c>
      <c r="B23" s="11">
        <v>10</v>
      </c>
      <c r="C23" s="12" t="s">
        <v>36</v>
      </c>
      <c r="D23" s="11">
        <v>51</v>
      </c>
      <c r="E23" s="26"/>
      <c r="F23" s="20"/>
      <c r="G23" s="32"/>
      <c r="H23" s="20" t="s">
        <v>17</v>
      </c>
      <c r="I23" s="39"/>
      <c r="J23" s="5"/>
      <c r="K23" s="9">
        <f t="shared" si="1"/>
        <v>1.4285714285714286</v>
      </c>
      <c r="L23" s="9" t="e">
        <f>IF(E23="X",#REF!,IF(F23="X",#REF!,IF('Instrumento (2)'!G23="X",#REF!,IF('Instrumento (2)'!H23="X",#REF!,IF('Instrumento (2)'!I23="X",#REF!,0)))))</f>
        <v>#REF!</v>
      </c>
    </row>
    <row r="24" spans="1:12" ht="65.099999999999994" customHeight="1" x14ac:dyDescent="0.25">
      <c r="A24" s="15" t="s">
        <v>15</v>
      </c>
      <c r="B24" s="11">
        <v>11</v>
      </c>
      <c r="C24" s="12" t="s">
        <v>37</v>
      </c>
      <c r="D24" s="11">
        <v>52</v>
      </c>
      <c r="E24" s="26"/>
      <c r="F24" s="20"/>
      <c r="G24" s="32"/>
      <c r="H24" s="20" t="s">
        <v>17</v>
      </c>
      <c r="I24" s="39"/>
      <c r="J24" s="5"/>
      <c r="K24" s="9">
        <f t="shared" si="1"/>
        <v>1.4285714285714286</v>
      </c>
      <c r="L24" s="9" t="e">
        <f>IF(E24="X",#REF!,IF(F24="X",#REF!,IF('Instrumento (2)'!G24="X",#REF!,IF('Instrumento (2)'!H24="X",#REF!,IF('Instrumento (2)'!I24="X",#REF!,0)))))</f>
        <v>#REF!</v>
      </c>
    </row>
    <row r="25" spans="1:12" ht="65.099999999999994" customHeight="1" x14ac:dyDescent="0.25">
      <c r="A25" s="15" t="s">
        <v>15</v>
      </c>
      <c r="B25" s="11">
        <v>12</v>
      </c>
      <c r="C25" s="12" t="s">
        <v>38</v>
      </c>
      <c r="D25" s="11">
        <v>53</v>
      </c>
      <c r="E25" s="26"/>
      <c r="F25" s="20"/>
      <c r="G25" s="32"/>
      <c r="H25" s="20" t="s">
        <v>17</v>
      </c>
      <c r="I25" s="39"/>
      <c r="J25" s="5"/>
      <c r="K25" s="9">
        <f t="shared" si="1"/>
        <v>1.4285714285714286</v>
      </c>
      <c r="L25" s="9" t="e">
        <f>IF(E25="X",#REF!,IF(F25="X",#REF!,IF('Instrumento (2)'!G25="X",#REF!,IF('Instrumento (2)'!H25="X",#REF!,IF('Instrumento (2)'!I25="X",#REF!,0)))))</f>
        <v>#REF!</v>
      </c>
    </row>
    <row r="26" spans="1:12" ht="65.099999999999994" customHeight="1" x14ac:dyDescent="0.25">
      <c r="A26" s="15"/>
      <c r="B26" s="11"/>
      <c r="C26" s="12"/>
      <c r="D26" s="11"/>
      <c r="E26" s="26" t="s">
        <v>96</v>
      </c>
      <c r="F26" s="20" t="s">
        <v>97</v>
      </c>
      <c r="G26" s="32" t="s">
        <v>98</v>
      </c>
      <c r="H26" s="20" t="s">
        <v>99</v>
      </c>
      <c r="I26" s="39"/>
      <c r="J26" s="5"/>
      <c r="K26" s="9"/>
      <c r="L26" s="9"/>
    </row>
    <row r="27" spans="1:12" ht="69" x14ac:dyDescent="0.25">
      <c r="A27" s="15" t="s">
        <v>15</v>
      </c>
      <c r="B27" s="11">
        <v>13</v>
      </c>
      <c r="C27" s="12" t="s">
        <v>39</v>
      </c>
      <c r="D27" s="11">
        <v>54</v>
      </c>
      <c r="E27" s="26" t="s">
        <v>17</v>
      </c>
      <c r="F27" s="20"/>
      <c r="G27" s="32"/>
      <c r="H27" s="20"/>
      <c r="I27" s="39"/>
      <c r="J27" s="5"/>
      <c r="K27" s="9">
        <f t="shared" si="1"/>
        <v>1.4285714285714286</v>
      </c>
      <c r="L27" s="9" t="e">
        <f>IF(E27="X",#REF!,IF(F27="X",#REF!,IF('Instrumento (2)'!G27="X",#REF!,IF('Instrumento (2)'!H27="X",#REF!,IF('Instrumento (2)'!I27="X",#REF!,0)))))</f>
        <v>#REF!</v>
      </c>
    </row>
    <row r="28" spans="1:12" ht="65.099999999999994" customHeight="1" x14ac:dyDescent="0.25">
      <c r="A28" s="15" t="s">
        <v>15</v>
      </c>
      <c r="B28" s="11">
        <v>14</v>
      </c>
      <c r="C28" s="12" t="s">
        <v>40</v>
      </c>
      <c r="D28" s="11">
        <v>55</v>
      </c>
      <c r="E28" s="26"/>
      <c r="F28" s="20" t="s">
        <v>17</v>
      </c>
      <c r="G28" s="32"/>
      <c r="H28" s="20"/>
      <c r="I28" s="39"/>
      <c r="J28" s="5"/>
      <c r="K28" s="9">
        <f t="shared" si="1"/>
        <v>1.4285714285714286</v>
      </c>
      <c r="L28" s="9" t="e">
        <f>IF(E28="X",#REF!,IF(F28="X",#REF!,IF('Instrumento (2)'!G28="X",#REF!,IF('Instrumento (2)'!H28="X",#REF!,IF('Instrumento (2)'!I28="X",#REF!,0)))))</f>
        <v>#REF!</v>
      </c>
    </row>
    <row r="29" spans="1:12" ht="65.099999999999994" customHeight="1" x14ac:dyDescent="0.25">
      <c r="A29" s="10" t="s">
        <v>41</v>
      </c>
      <c r="B29" s="11">
        <v>1</v>
      </c>
      <c r="C29" s="12" t="s">
        <v>42</v>
      </c>
      <c r="D29" s="11">
        <v>1</v>
      </c>
      <c r="E29" s="26" t="s">
        <v>17</v>
      </c>
      <c r="F29" s="20"/>
      <c r="G29" s="32"/>
      <c r="H29" s="20"/>
      <c r="I29" s="39"/>
      <c r="J29" s="5"/>
      <c r="K29" s="9">
        <f t="shared" si="1"/>
        <v>1.4285714285714286</v>
      </c>
      <c r="L29" s="9" t="e">
        <f>IF(E29="X",#REF!,IF(F29="X",#REF!,IF('Instrumento (2)'!G29="X",#REF!,IF('Instrumento (2)'!H29="X",#REF!,IF('Instrumento (2)'!I29="X",#REF!,0)))))</f>
        <v>#REF!</v>
      </c>
    </row>
    <row r="30" spans="1:12" ht="65.099999999999994" customHeight="1" x14ac:dyDescent="0.25">
      <c r="A30" s="10" t="s">
        <v>41</v>
      </c>
      <c r="B30" s="11">
        <v>2</v>
      </c>
      <c r="C30" s="12" t="s">
        <v>43</v>
      </c>
      <c r="D30" s="11">
        <v>2</v>
      </c>
      <c r="E30" s="26"/>
      <c r="F30" s="20" t="s">
        <v>17</v>
      </c>
      <c r="G30" s="32"/>
      <c r="H30" s="20"/>
      <c r="I30" s="39"/>
      <c r="J30" s="5"/>
      <c r="K30" s="9">
        <f t="shared" si="1"/>
        <v>1.4285714285714286</v>
      </c>
      <c r="L30" s="9" t="e">
        <f>IF(E30="X",#REF!,IF(F30="X",#REF!,IF('Instrumento (2)'!G30="X",#REF!,IF('Instrumento (2)'!H30="X",#REF!,IF('Instrumento (2)'!I30="X",#REF!,0)))))</f>
        <v>#REF!</v>
      </c>
    </row>
    <row r="31" spans="1:12" ht="65.099999999999994" customHeight="1" x14ac:dyDescent="0.25">
      <c r="A31" s="10" t="s">
        <v>41</v>
      </c>
      <c r="B31" s="11">
        <v>3</v>
      </c>
      <c r="C31" s="12" t="s">
        <v>44</v>
      </c>
      <c r="D31" s="11">
        <v>3</v>
      </c>
      <c r="E31" s="26"/>
      <c r="F31" s="20"/>
      <c r="G31" s="32" t="s">
        <v>17</v>
      </c>
      <c r="H31" s="20"/>
      <c r="I31" s="39"/>
      <c r="J31" s="5"/>
      <c r="K31" s="9">
        <f t="shared" si="1"/>
        <v>1.4285714285714286</v>
      </c>
      <c r="L31" s="9" t="e">
        <f>IF(E31="X",#REF!,IF(F31="X",#REF!,IF('Instrumento (2)'!G31="X",#REF!,IF('Instrumento (2)'!H31="X",#REF!,IF('Instrumento (2)'!I31="X",#REF!,0)))))</f>
        <v>#REF!</v>
      </c>
    </row>
    <row r="32" spans="1:12" ht="65.099999999999994" customHeight="1" x14ac:dyDescent="0.25">
      <c r="A32" s="10" t="s">
        <v>41</v>
      </c>
      <c r="B32" s="11">
        <v>4</v>
      </c>
      <c r="C32" s="12" t="s">
        <v>45</v>
      </c>
      <c r="D32" s="11">
        <v>4</v>
      </c>
      <c r="E32" s="26"/>
      <c r="F32" s="20"/>
      <c r="G32" s="32"/>
      <c r="H32" s="20" t="s">
        <v>17</v>
      </c>
      <c r="I32" s="39"/>
      <c r="J32" s="5"/>
      <c r="K32" s="9">
        <f t="shared" si="1"/>
        <v>1.4285714285714286</v>
      </c>
      <c r="L32" s="9" t="e">
        <f>IF(E32="X",#REF!,IF(F32="X",#REF!,IF('Instrumento (2)'!G32="X",#REF!,IF('Instrumento (2)'!H32="X",#REF!,IF('Instrumento (2)'!I32="X",#REF!,0)))))</f>
        <v>#REF!</v>
      </c>
    </row>
    <row r="33" spans="1:12" ht="65.099999999999994" customHeight="1" x14ac:dyDescent="0.25">
      <c r="A33" s="10" t="s">
        <v>41</v>
      </c>
      <c r="B33" s="11">
        <v>5</v>
      </c>
      <c r="C33" s="12" t="s">
        <v>46</v>
      </c>
      <c r="D33" s="11">
        <v>5</v>
      </c>
      <c r="E33" s="26"/>
      <c r="F33" s="20"/>
      <c r="G33" s="32"/>
      <c r="H33" s="20"/>
      <c r="I33" s="39" t="s">
        <v>17</v>
      </c>
      <c r="J33" s="5"/>
      <c r="K33" s="9">
        <f t="shared" si="1"/>
        <v>1.4285714285714286</v>
      </c>
      <c r="L33" s="9" t="e">
        <f>IF(E33="X",#REF!,IF(F33="X",#REF!,IF('Instrumento (2)'!G33="X",#REF!,IF('Instrumento (2)'!H33="X",#REF!,IF('Instrumento (2)'!I33="X",#REF!,0)))))</f>
        <v>#REF!</v>
      </c>
    </row>
    <row r="34" spans="1:12" ht="65.099999999999994" customHeight="1" x14ac:dyDescent="0.25">
      <c r="A34" s="10" t="s">
        <v>41</v>
      </c>
      <c r="B34" s="11">
        <v>6</v>
      </c>
      <c r="C34" s="12" t="s">
        <v>47</v>
      </c>
      <c r="D34" s="11">
        <v>6</v>
      </c>
      <c r="E34" s="26"/>
      <c r="F34" s="20" t="s">
        <v>17</v>
      </c>
      <c r="G34" s="32"/>
      <c r="H34" s="20"/>
      <c r="I34" s="39"/>
      <c r="J34" s="5"/>
      <c r="K34" s="9">
        <f t="shared" si="1"/>
        <v>1.4285714285714286</v>
      </c>
      <c r="L34" s="9" t="e">
        <f>IF(E34="X",#REF!,IF(F34="X",#REF!,IF('Instrumento (2)'!G34="X",#REF!,IF('Instrumento (2)'!H34="X",#REF!,IF('Instrumento (2)'!I34="X",#REF!,0)))))</f>
        <v>#REF!</v>
      </c>
    </row>
    <row r="35" spans="1:12" ht="65.099999999999994" customHeight="1" x14ac:dyDescent="0.25">
      <c r="A35" s="10" t="s">
        <v>41</v>
      </c>
      <c r="B35" s="11">
        <v>7</v>
      </c>
      <c r="C35" s="12" t="s">
        <v>48</v>
      </c>
      <c r="D35" s="11">
        <v>7</v>
      </c>
      <c r="E35" s="26"/>
      <c r="F35" s="20" t="s">
        <v>17</v>
      </c>
      <c r="G35" s="32"/>
      <c r="H35" s="20"/>
      <c r="I35" s="39"/>
      <c r="J35" s="5"/>
      <c r="K35" s="9">
        <f t="shared" si="1"/>
        <v>1.4285714285714286</v>
      </c>
      <c r="L35" s="9" t="e">
        <f>IF(E35="X",#REF!,IF(F35="X",#REF!,IF('Instrumento (2)'!G35="X",#REF!,IF('Instrumento (2)'!H35="X",#REF!,IF('Instrumento (2)'!I35="X",#REF!,0)))))</f>
        <v>#REF!</v>
      </c>
    </row>
    <row r="36" spans="1:12" ht="65.099999999999994" customHeight="1" x14ac:dyDescent="0.25">
      <c r="A36" s="10" t="s">
        <v>41</v>
      </c>
      <c r="B36" s="11">
        <v>8</v>
      </c>
      <c r="C36" s="12" t="s">
        <v>49</v>
      </c>
      <c r="D36" s="11">
        <v>8</v>
      </c>
      <c r="E36" s="26"/>
      <c r="F36" s="20"/>
      <c r="G36" s="32" t="s">
        <v>17</v>
      </c>
      <c r="H36" s="20"/>
      <c r="I36" s="39"/>
      <c r="J36" s="5"/>
      <c r="K36" s="9">
        <f t="shared" si="1"/>
        <v>1.4285714285714286</v>
      </c>
      <c r="L36" s="9" t="e">
        <f>IF(E36="X",#REF!,IF(F36="X",#REF!,IF('Instrumento (2)'!G36="X",#REF!,IF('Instrumento (2)'!H36="X",#REF!,IF('Instrumento (2)'!I36="X",#REF!,0)))))</f>
        <v>#REF!</v>
      </c>
    </row>
    <row r="37" spans="1:12" ht="65.099999999999994" customHeight="1" x14ac:dyDescent="0.25">
      <c r="A37" s="10" t="s">
        <v>41</v>
      </c>
      <c r="B37" s="11">
        <v>9</v>
      </c>
      <c r="C37" s="12" t="s">
        <v>50</v>
      </c>
      <c r="D37" s="11">
        <v>9</v>
      </c>
      <c r="E37" s="26"/>
      <c r="F37" s="20"/>
      <c r="G37" s="32" t="s">
        <v>17</v>
      </c>
      <c r="H37" s="20"/>
      <c r="I37" s="39"/>
      <c r="J37" s="5"/>
      <c r="K37" s="9">
        <f t="shared" si="1"/>
        <v>1.4285714285714286</v>
      </c>
      <c r="L37" s="9" t="e">
        <f>IF(E37="X",#REF!,IF(F37="X",#REF!,IF('Instrumento (2)'!G37="X",#REF!,IF('Instrumento (2)'!H37="X",#REF!,IF('Instrumento (2)'!I37="X",#REF!,0)))))</f>
        <v>#REF!</v>
      </c>
    </row>
    <row r="38" spans="1:12" ht="65.099999999999994" customHeight="1" x14ac:dyDescent="0.25">
      <c r="A38" s="10" t="s">
        <v>41</v>
      </c>
      <c r="B38" s="11">
        <v>10</v>
      </c>
      <c r="C38" s="12" t="s">
        <v>51</v>
      </c>
      <c r="D38" s="11">
        <v>10</v>
      </c>
      <c r="E38" s="26"/>
      <c r="F38" s="20"/>
      <c r="G38" s="32" t="s">
        <v>17</v>
      </c>
      <c r="H38" s="20"/>
      <c r="I38" s="39"/>
      <c r="J38" s="5"/>
      <c r="K38" s="9">
        <f t="shared" si="1"/>
        <v>1.4285714285714286</v>
      </c>
      <c r="L38" s="9" t="e">
        <f>IF(E38="X",#REF!,IF(F38="X",#REF!,IF('Instrumento (2)'!G38="X",#REF!,IF('Instrumento (2)'!H38="X",#REF!,IF('Instrumento (2)'!I38="X",#REF!,0)))))</f>
        <v>#REF!</v>
      </c>
    </row>
    <row r="39" spans="1:12" ht="65.099999999999994" customHeight="1" x14ac:dyDescent="0.25">
      <c r="A39" s="10" t="s">
        <v>41</v>
      </c>
      <c r="B39" s="11">
        <v>11</v>
      </c>
      <c r="C39" s="12" t="s">
        <v>52</v>
      </c>
      <c r="D39" s="11">
        <v>11</v>
      </c>
      <c r="E39" s="26"/>
      <c r="F39" s="20"/>
      <c r="G39" s="32" t="s">
        <v>17</v>
      </c>
      <c r="H39" s="20"/>
      <c r="I39" s="39"/>
      <c r="J39" s="5"/>
      <c r="K39" s="9">
        <f t="shared" si="1"/>
        <v>1.4285714285714286</v>
      </c>
      <c r="L39" s="9" t="e">
        <f>IF(E39="X",#REF!,IF(F39="X",#REF!,IF('Instrumento (2)'!G39="X",#REF!,IF('Instrumento (2)'!H39="X",#REF!,IF('Instrumento (2)'!I39="X",#REF!,0)))))</f>
        <v>#REF!</v>
      </c>
    </row>
    <row r="40" spans="1:12" ht="65.099999999999994" customHeight="1" x14ac:dyDescent="0.25">
      <c r="A40" s="10" t="s">
        <v>41</v>
      </c>
      <c r="B40" s="11">
        <v>12</v>
      </c>
      <c r="C40" s="12" t="s">
        <v>53</v>
      </c>
      <c r="D40" s="11">
        <v>12</v>
      </c>
      <c r="E40" s="26"/>
      <c r="F40" s="20"/>
      <c r="G40" s="32" t="s">
        <v>17</v>
      </c>
      <c r="H40" s="20"/>
      <c r="I40" s="39"/>
      <c r="J40" s="5"/>
      <c r="K40" s="9">
        <f t="shared" si="1"/>
        <v>1.4285714285714286</v>
      </c>
      <c r="L40" s="9" t="e">
        <f>IF(E40="X",#REF!,IF(F40="X",#REF!,IF('Instrumento (2)'!G40="X",#REF!,IF('Instrumento (2)'!H40="X",#REF!,IF('Instrumento (2)'!I40="X",#REF!,0)))))</f>
        <v>#REF!</v>
      </c>
    </row>
    <row r="41" spans="1:12" ht="65.099999999999994" customHeight="1" x14ac:dyDescent="0.25">
      <c r="A41" s="10" t="s">
        <v>41</v>
      </c>
      <c r="B41" s="11">
        <v>13</v>
      </c>
      <c r="C41" s="12" t="s">
        <v>54</v>
      </c>
      <c r="D41" s="11">
        <v>13</v>
      </c>
      <c r="E41" s="26"/>
      <c r="F41" s="20"/>
      <c r="G41" s="32"/>
      <c r="H41" s="20" t="s">
        <v>17</v>
      </c>
      <c r="I41" s="39"/>
      <c r="J41" s="5"/>
      <c r="K41" s="9">
        <f t="shared" si="1"/>
        <v>1.4285714285714286</v>
      </c>
      <c r="L41" s="9" t="e">
        <f>IF(E41="X",#REF!,IF(F41="X",#REF!,IF('Instrumento (2)'!G41="X",#REF!,IF('Instrumento (2)'!H41="X",#REF!,IF('Instrumento (2)'!I41="X",#REF!,0)))))</f>
        <v>#REF!</v>
      </c>
    </row>
    <row r="42" spans="1:12" ht="65.099999999999994" customHeight="1" x14ac:dyDescent="0.25">
      <c r="A42" s="14" t="s">
        <v>55</v>
      </c>
      <c r="B42" s="11">
        <v>1</v>
      </c>
      <c r="C42" s="12"/>
      <c r="D42" s="11">
        <v>27</v>
      </c>
      <c r="E42" s="26"/>
      <c r="F42" s="20"/>
      <c r="G42" s="32" t="s">
        <v>17</v>
      </c>
      <c r="H42" s="20"/>
      <c r="I42" s="39"/>
      <c r="J42" s="5"/>
      <c r="K42" s="9">
        <f t="shared" si="1"/>
        <v>1.4285714285714286</v>
      </c>
      <c r="L42" s="9" t="e">
        <f>IF(E42="X",#REF!,IF(F42="X",#REF!,IF('Instrumento (2)'!G42="X",#REF!,IF('Instrumento (2)'!H42="X",#REF!,IF('Instrumento (2)'!I42="X",#REF!,0)))))</f>
        <v>#REF!</v>
      </c>
    </row>
    <row r="43" spans="1:12" ht="65.099999999999994" customHeight="1" x14ac:dyDescent="0.25">
      <c r="A43" s="14" t="s">
        <v>55</v>
      </c>
      <c r="B43" s="11">
        <v>2</v>
      </c>
      <c r="C43" s="12"/>
      <c r="D43" s="11">
        <v>28</v>
      </c>
      <c r="E43" s="26"/>
      <c r="F43" s="20"/>
      <c r="G43" s="32" t="s">
        <v>17</v>
      </c>
      <c r="H43" s="20"/>
      <c r="I43" s="39"/>
      <c r="J43" s="5"/>
      <c r="K43" s="9">
        <f t="shared" si="1"/>
        <v>1.4285714285714286</v>
      </c>
      <c r="L43" s="9" t="e">
        <f>IF(E43="X",#REF!,IF(F43="X",#REF!,IF('Instrumento (2)'!G43="X",#REF!,IF('Instrumento (2)'!H43="X",#REF!,IF('Instrumento (2)'!I43="X",#REF!,0)))))</f>
        <v>#REF!</v>
      </c>
    </row>
    <row r="44" spans="1:12" ht="65.099999999999994" customHeight="1" x14ac:dyDescent="0.25">
      <c r="A44" s="14" t="s">
        <v>55</v>
      </c>
      <c r="B44" s="11">
        <v>3</v>
      </c>
      <c r="C44" s="12"/>
      <c r="D44" s="11">
        <v>29</v>
      </c>
      <c r="E44" s="26"/>
      <c r="F44" s="20"/>
      <c r="G44" s="32" t="s">
        <v>17</v>
      </c>
      <c r="H44" s="20"/>
      <c r="I44" s="39"/>
      <c r="J44" s="5"/>
      <c r="K44" s="9">
        <f t="shared" si="1"/>
        <v>1.4285714285714286</v>
      </c>
      <c r="L44" s="9" t="e">
        <f>IF(E44="X",#REF!,IF(F44="X",#REF!,IF('Instrumento (2)'!G44="X",#REF!,IF('Instrumento (2)'!H44="X",#REF!,IF('Instrumento (2)'!I44="X",#REF!,0)))))</f>
        <v>#REF!</v>
      </c>
    </row>
    <row r="45" spans="1:12" ht="65.099999999999994" customHeight="1" x14ac:dyDescent="0.25">
      <c r="A45" s="14" t="s">
        <v>55</v>
      </c>
      <c r="B45" s="11">
        <v>4</v>
      </c>
      <c r="C45" s="12"/>
      <c r="D45" s="11">
        <v>30</v>
      </c>
      <c r="E45" s="26"/>
      <c r="F45" s="20"/>
      <c r="G45" s="32"/>
      <c r="H45" s="20" t="s">
        <v>17</v>
      </c>
      <c r="I45" s="39"/>
      <c r="J45" s="5"/>
      <c r="K45" s="9">
        <f t="shared" si="1"/>
        <v>1.4285714285714286</v>
      </c>
      <c r="L45" s="9" t="e">
        <f>IF(E45="X",#REF!,IF(F45="X",#REF!,IF('Instrumento (2)'!G45="X",#REF!,IF('Instrumento (2)'!H45="X",#REF!,IF('Instrumento (2)'!I45="X",#REF!,0)))))</f>
        <v>#REF!</v>
      </c>
    </row>
    <row r="46" spans="1:12" ht="65.099999999999994" customHeight="1" x14ac:dyDescent="0.25">
      <c r="A46" s="14" t="s">
        <v>55</v>
      </c>
      <c r="B46" s="11">
        <v>5</v>
      </c>
      <c r="C46" s="12"/>
      <c r="D46" s="11">
        <v>31</v>
      </c>
      <c r="E46" s="26"/>
      <c r="F46" s="20"/>
      <c r="G46" s="32"/>
      <c r="H46" s="20" t="s">
        <v>17</v>
      </c>
      <c r="I46" s="39"/>
      <c r="J46" s="5"/>
      <c r="K46" s="9">
        <f t="shared" si="1"/>
        <v>1.4285714285714286</v>
      </c>
      <c r="L46" s="9" t="e">
        <f>IF(E46="X",#REF!,IF(F46="X",#REF!,IF('Instrumento (2)'!G46="X",#REF!,IF('Instrumento (2)'!H46="X",#REF!,IF('Instrumento (2)'!I46="X",#REF!,0)))))</f>
        <v>#REF!</v>
      </c>
    </row>
    <row r="47" spans="1:12" ht="65.099999999999994" customHeight="1" x14ac:dyDescent="0.25">
      <c r="A47" s="14" t="s">
        <v>55</v>
      </c>
      <c r="B47" s="11">
        <v>6</v>
      </c>
      <c r="C47" s="12"/>
      <c r="D47" s="11">
        <v>32</v>
      </c>
      <c r="E47" s="26"/>
      <c r="F47" s="20"/>
      <c r="G47" s="32"/>
      <c r="H47" s="20" t="s">
        <v>17</v>
      </c>
      <c r="I47" s="39"/>
      <c r="J47" s="5"/>
      <c r="K47" s="9">
        <f t="shared" si="1"/>
        <v>1.4285714285714286</v>
      </c>
      <c r="L47" s="9" t="e">
        <f>IF(E47="X",#REF!,IF(F47="X",#REF!,IF('Instrumento (2)'!G47="X",#REF!,IF('Instrumento (2)'!H47="X",#REF!,IF('Instrumento (2)'!I47="X",#REF!,0)))))</f>
        <v>#REF!</v>
      </c>
    </row>
    <row r="48" spans="1:12" ht="65.099999999999994" customHeight="1" x14ac:dyDescent="0.25">
      <c r="A48" s="14" t="s">
        <v>55</v>
      </c>
      <c r="B48" s="11">
        <v>7</v>
      </c>
      <c r="C48" s="12"/>
      <c r="D48" s="11">
        <v>33</v>
      </c>
      <c r="E48" s="26"/>
      <c r="F48" s="20"/>
      <c r="G48" s="32"/>
      <c r="H48" s="20" t="s">
        <v>17</v>
      </c>
      <c r="I48" s="39"/>
      <c r="J48" s="5"/>
      <c r="K48" s="9">
        <f t="shared" si="1"/>
        <v>1.4285714285714286</v>
      </c>
      <c r="L48" s="9" t="e">
        <f>IF(E48="X",#REF!,IF(F48="X",#REF!,IF('Instrumento (2)'!G48="X",#REF!,IF('Instrumento (2)'!H48="X",#REF!,IF('Instrumento (2)'!I48="X",#REF!,0)))))</f>
        <v>#REF!</v>
      </c>
    </row>
    <row r="49" spans="1:12" ht="65.099999999999994" customHeight="1" x14ac:dyDescent="0.25">
      <c r="A49" s="14" t="s">
        <v>55</v>
      </c>
      <c r="B49" s="11">
        <v>8</v>
      </c>
      <c r="C49" s="12"/>
      <c r="D49" s="11">
        <v>34</v>
      </c>
      <c r="E49" s="26" t="s">
        <v>17</v>
      </c>
      <c r="F49" s="20"/>
      <c r="G49" s="32"/>
      <c r="H49" s="20"/>
      <c r="I49" s="39"/>
      <c r="J49" s="5"/>
      <c r="K49" s="9">
        <f t="shared" si="1"/>
        <v>1.4285714285714286</v>
      </c>
      <c r="L49" s="9" t="e">
        <f>IF(E49="X",#REF!,IF(F49="X",#REF!,IF('Instrumento (2)'!G49="X",#REF!,IF('Instrumento (2)'!H49="X",#REF!,IF('Instrumento (2)'!I49="X",#REF!,0)))))</f>
        <v>#REF!</v>
      </c>
    </row>
    <row r="50" spans="1:12" ht="65.099999999999994" customHeight="1" x14ac:dyDescent="0.25">
      <c r="A50" s="14" t="s">
        <v>55</v>
      </c>
      <c r="B50" s="11">
        <v>9</v>
      </c>
      <c r="C50" s="12"/>
      <c r="D50" s="11">
        <v>35</v>
      </c>
      <c r="E50" s="26" t="s">
        <v>17</v>
      </c>
      <c r="F50" s="20"/>
      <c r="G50" s="32"/>
      <c r="H50" s="20"/>
      <c r="I50" s="39"/>
      <c r="J50" s="5"/>
      <c r="K50" s="9">
        <f t="shared" si="1"/>
        <v>1.4285714285714286</v>
      </c>
      <c r="L50" s="9" t="e">
        <f>IF(E50="X",#REF!,IF(F50="X",#REF!,IF('Instrumento (2)'!G50="X",#REF!,IF('Instrumento (2)'!H50="X",#REF!,IF('Instrumento (2)'!I50="X",#REF!,0)))))</f>
        <v>#REF!</v>
      </c>
    </row>
    <row r="51" spans="1:12" ht="65.099999999999994" customHeight="1" x14ac:dyDescent="0.25">
      <c r="A51" s="14" t="s">
        <v>55</v>
      </c>
      <c r="B51" s="11">
        <v>10</v>
      </c>
      <c r="C51" s="12"/>
      <c r="D51" s="11">
        <v>36</v>
      </c>
      <c r="E51" s="26" t="s">
        <v>17</v>
      </c>
      <c r="F51" s="20"/>
      <c r="G51" s="32"/>
      <c r="H51" s="20"/>
      <c r="I51" s="39"/>
      <c r="J51" s="5"/>
      <c r="K51" s="9">
        <f t="shared" si="1"/>
        <v>1.4285714285714286</v>
      </c>
      <c r="L51" s="9" t="e">
        <f>IF(E51="X",#REF!,IF(F51="X",#REF!,IF('Instrumento (2)'!G51="X",#REF!,IF('Instrumento (2)'!H51="X",#REF!,IF('Instrumento (2)'!I51="X",#REF!,0)))))</f>
        <v>#REF!</v>
      </c>
    </row>
    <row r="52" spans="1:12" ht="65.099999999999994" customHeight="1" x14ac:dyDescent="0.25">
      <c r="A52" s="14" t="s">
        <v>55</v>
      </c>
      <c r="B52" s="11">
        <v>11</v>
      </c>
      <c r="C52" s="12"/>
      <c r="D52" s="11">
        <v>37</v>
      </c>
      <c r="E52" s="26" t="s">
        <v>17</v>
      </c>
      <c r="F52" s="20"/>
      <c r="G52" s="32"/>
      <c r="H52" s="20"/>
      <c r="I52" s="39"/>
      <c r="J52" s="5"/>
      <c r="K52" s="9">
        <f t="shared" si="1"/>
        <v>1.4285714285714286</v>
      </c>
      <c r="L52" s="9" t="e">
        <f>IF(E52="X",#REF!,IF(F52="X",#REF!,IF('Instrumento (2)'!G52="X",#REF!,IF('Instrumento (2)'!H52="X",#REF!,IF('Instrumento (2)'!I52="X",#REF!,0)))))</f>
        <v>#REF!</v>
      </c>
    </row>
    <row r="53" spans="1:12" ht="65.099999999999994" customHeight="1" x14ac:dyDescent="0.25">
      <c r="A53" s="14" t="s">
        <v>55</v>
      </c>
      <c r="B53" s="11">
        <v>12</v>
      </c>
      <c r="C53" s="12"/>
      <c r="D53" s="11">
        <v>38</v>
      </c>
      <c r="E53" s="26" t="s">
        <v>17</v>
      </c>
      <c r="F53" s="20"/>
      <c r="G53" s="32"/>
      <c r="H53" s="20"/>
      <c r="I53" s="39"/>
      <c r="J53" s="5"/>
      <c r="K53" s="9">
        <f t="shared" si="1"/>
        <v>1.4285714285714286</v>
      </c>
      <c r="L53" s="9" t="e">
        <f>IF(E53="X",#REF!,IF(F53="X",#REF!,IF('Instrumento (2)'!G53="X",#REF!,IF('Instrumento (2)'!H53="X",#REF!,IF('Instrumento (2)'!I53="X",#REF!,0)))))</f>
        <v>#REF!</v>
      </c>
    </row>
    <row r="54" spans="1:12" ht="65.099999999999994" customHeight="1" x14ac:dyDescent="0.25">
      <c r="A54" s="14" t="s">
        <v>55</v>
      </c>
      <c r="B54" s="11">
        <v>13</v>
      </c>
      <c r="C54" s="12"/>
      <c r="D54" s="11">
        <v>39</v>
      </c>
      <c r="E54" s="26" t="s">
        <v>17</v>
      </c>
      <c r="F54" s="20"/>
      <c r="G54" s="32"/>
      <c r="H54" s="20"/>
      <c r="I54" s="39"/>
      <c r="J54" s="5"/>
      <c r="K54" s="9">
        <f t="shared" si="1"/>
        <v>1.4285714285714286</v>
      </c>
      <c r="L54" s="9" t="e">
        <f>IF(E54="X",#REF!,IF(F54="X",#REF!,IF('Instrumento (2)'!G54="X",#REF!,IF('Instrumento (2)'!H54="X",#REF!,IF('Instrumento (2)'!I54="X",#REF!,0)))))</f>
        <v>#REF!</v>
      </c>
    </row>
    <row r="55" spans="1:12" ht="65.099999999999994" customHeight="1" x14ac:dyDescent="0.25">
      <c r="A55" s="14" t="s">
        <v>55</v>
      </c>
      <c r="B55" s="11">
        <v>14</v>
      </c>
      <c r="C55" s="12"/>
      <c r="D55" s="11">
        <v>40</v>
      </c>
      <c r="E55" s="26" t="s">
        <v>17</v>
      </c>
      <c r="F55" s="20"/>
      <c r="G55" s="32"/>
      <c r="H55" s="20"/>
      <c r="I55" s="39"/>
      <c r="J55" s="5"/>
      <c r="K55" s="9">
        <f t="shared" si="1"/>
        <v>1.4285714285714286</v>
      </c>
      <c r="L55" s="9" t="e">
        <f>IF(E55="X",#REF!,IF(F55="X",#REF!,IF('Instrumento (2)'!G55="X",#REF!,IF('Instrumento (2)'!H55="X",#REF!,IF('Instrumento (2)'!I55="X",#REF!,0)))))</f>
        <v>#REF!</v>
      </c>
    </row>
    <row r="56" spans="1:12" ht="65.099999999999994" customHeight="1" x14ac:dyDescent="0.25">
      <c r="A56" s="14" t="s">
        <v>55</v>
      </c>
      <c r="B56" s="11">
        <v>15</v>
      </c>
      <c r="C56" s="12"/>
      <c r="D56" s="11">
        <v>41</v>
      </c>
      <c r="E56" s="26" t="s">
        <v>17</v>
      </c>
      <c r="F56" s="20"/>
      <c r="G56" s="32"/>
      <c r="H56" s="20"/>
      <c r="I56" s="39"/>
      <c r="J56" s="5"/>
      <c r="K56" s="9">
        <f t="shared" si="1"/>
        <v>1.4285714285714286</v>
      </c>
      <c r="L56" s="9" t="e">
        <f>IF(E56="X",#REF!,IF(F56="X",#REF!,IF('Instrumento (2)'!G56="X",#REF!,IF('Instrumento (2)'!H56="X",#REF!,IF('Instrumento (2)'!I56="X",#REF!,0)))))</f>
        <v>#REF!</v>
      </c>
    </row>
    <row r="57" spans="1:12" ht="65.099999999999994" customHeight="1" x14ac:dyDescent="0.25">
      <c r="A57" s="13" t="s">
        <v>56</v>
      </c>
      <c r="B57" s="11">
        <v>1</v>
      </c>
      <c r="C57" s="12" t="s">
        <v>57</v>
      </c>
      <c r="D57" s="11">
        <v>14</v>
      </c>
      <c r="E57" s="26"/>
      <c r="F57" s="20"/>
      <c r="G57" s="32"/>
      <c r="H57" s="20" t="s">
        <v>17</v>
      </c>
      <c r="I57" s="39"/>
      <c r="J57" s="5"/>
      <c r="K57" s="9">
        <f t="shared" si="1"/>
        <v>1.4285714285714286</v>
      </c>
      <c r="L57" s="9" t="e">
        <f>IF(E57="X",#REF!,IF(F57="X",#REF!,IF('Instrumento (2)'!G57="X",#REF!,IF('Instrumento (2)'!H57="X",#REF!,IF('Instrumento (2)'!I57="X",#REF!,0)))))</f>
        <v>#REF!</v>
      </c>
    </row>
    <row r="58" spans="1:12" ht="65.099999999999994" customHeight="1" x14ac:dyDescent="0.25">
      <c r="A58" s="13" t="s">
        <v>56</v>
      </c>
      <c r="B58" s="11">
        <v>2</v>
      </c>
      <c r="C58" s="12" t="s">
        <v>58</v>
      </c>
      <c r="D58" s="11">
        <v>15</v>
      </c>
      <c r="E58" s="26"/>
      <c r="F58" s="20"/>
      <c r="G58" s="32"/>
      <c r="H58" s="20" t="s">
        <v>17</v>
      </c>
      <c r="I58" s="39"/>
      <c r="J58" s="5"/>
      <c r="K58" s="9">
        <f t="shared" si="1"/>
        <v>1.4285714285714286</v>
      </c>
      <c r="L58" s="9" t="e">
        <f>IF(E58="X",#REF!,IF(F58="X",#REF!,IF('Instrumento (2)'!G58="X",#REF!,IF('Instrumento (2)'!H58="X",#REF!,IF('Instrumento (2)'!I58="X",#REF!,0)))))</f>
        <v>#REF!</v>
      </c>
    </row>
    <row r="59" spans="1:12" ht="132.94999999999999" customHeight="1" x14ac:dyDescent="0.25">
      <c r="A59" s="13" t="s">
        <v>56</v>
      </c>
      <c r="B59" s="11">
        <v>3</v>
      </c>
      <c r="C59" s="12" t="s">
        <v>59</v>
      </c>
      <c r="D59" s="11">
        <v>16</v>
      </c>
      <c r="E59" s="26"/>
      <c r="F59" s="20"/>
      <c r="G59" s="32"/>
      <c r="H59" s="20" t="s">
        <v>17</v>
      </c>
      <c r="I59" s="39"/>
      <c r="J59" s="5"/>
      <c r="K59" s="9">
        <f t="shared" si="1"/>
        <v>1.4285714285714286</v>
      </c>
      <c r="L59" s="9" t="e">
        <f>IF(E59="X",#REF!,IF(F59="X",#REF!,IF('Instrumento (2)'!G59="X",#REF!,IF('Instrumento (2)'!H59="X",#REF!,IF('Instrumento (2)'!I59="X",#REF!,0)))))</f>
        <v>#REF!</v>
      </c>
    </row>
    <row r="60" spans="1:12" ht="65.099999999999994" customHeight="1" x14ac:dyDescent="0.25">
      <c r="A60" s="13" t="s">
        <v>56</v>
      </c>
      <c r="B60" s="11">
        <v>4</v>
      </c>
      <c r="C60" s="12" t="s">
        <v>60</v>
      </c>
      <c r="D60" s="11">
        <v>17</v>
      </c>
      <c r="E60" s="26"/>
      <c r="F60" s="20"/>
      <c r="G60" s="32"/>
      <c r="H60" s="20"/>
      <c r="I60" s="39" t="s">
        <v>17</v>
      </c>
      <c r="J60" s="5"/>
      <c r="K60" s="9">
        <f t="shared" si="1"/>
        <v>1.4285714285714286</v>
      </c>
      <c r="L60" s="9" t="e">
        <f>IF(E60="X",#REF!,IF(F60="X",#REF!,IF('Instrumento (2)'!G60="X",#REF!,IF('Instrumento (2)'!H60="X",#REF!,IF('Instrumento (2)'!I60="X",#REF!,0)))))</f>
        <v>#REF!</v>
      </c>
    </row>
    <row r="61" spans="1:12" ht="90" customHeight="1" x14ac:dyDescent="0.25">
      <c r="A61" s="13" t="s">
        <v>56</v>
      </c>
      <c r="B61" s="11">
        <v>5</v>
      </c>
      <c r="C61" s="12" t="s">
        <v>61</v>
      </c>
      <c r="D61" s="11">
        <v>18</v>
      </c>
      <c r="E61" s="26"/>
      <c r="F61" s="20"/>
      <c r="G61" s="32"/>
      <c r="H61" s="20"/>
      <c r="I61" s="39" t="s">
        <v>17</v>
      </c>
      <c r="J61" s="5"/>
      <c r="K61" s="9">
        <f t="shared" si="1"/>
        <v>1.4285714285714286</v>
      </c>
      <c r="L61" s="9" t="e">
        <f>IF(E61="X",#REF!,IF(F61="X",#REF!,IF('Instrumento (2)'!G61="X",#REF!,IF('Instrumento (2)'!H61="X",#REF!,IF('Instrumento (2)'!I61="X",#REF!,0)))))</f>
        <v>#REF!</v>
      </c>
    </row>
    <row r="62" spans="1:12" ht="65.099999999999994" customHeight="1" x14ac:dyDescent="0.25">
      <c r="A62" s="13" t="s">
        <v>56</v>
      </c>
      <c r="B62" s="11">
        <v>6</v>
      </c>
      <c r="C62" s="12" t="s">
        <v>62</v>
      </c>
      <c r="D62" s="11">
        <v>19</v>
      </c>
      <c r="E62" s="26"/>
      <c r="F62" s="20"/>
      <c r="G62" s="32"/>
      <c r="H62" s="20"/>
      <c r="I62" s="39" t="s">
        <v>17</v>
      </c>
      <c r="J62" s="5"/>
      <c r="K62" s="9">
        <f t="shared" si="1"/>
        <v>1.4285714285714286</v>
      </c>
      <c r="L62" s="9" t="e">
        <f>IF(E62="X",#REF!,IF(F62="X",#REF!,IF('Instrumento (2)'!G62="X",#REF!,IF('Instrumento (2)'!H62="X",#REF!,IF('Instrumento (2)'!I62="X",#REF!,0)))))</f>
        <v>#REF!</v>
      </c>
    </row>
    <row r="63" spans="1:12" ht="65.099999999999994" customHeight="1" x14ac:dyDescent="0.25">
      <c r="A63" s="13" t="s">
        <v>56</v>
      </c>
      <c r="B63" s="11">
        <v>7</v>
      </c>
      <c r="C63" s="12" t="s">
        <v>63</v>
      </c>
      <c r="D63" s="11">
        <v>20</v>
      </c>
      <c r="E63" s="26" t="s">
        <v>17</v>
      </c>
      <c r="F63" s="20"/>
      <c r="G63" s="32"/>
      <c r="H63" s="20"/>
      <c r="I63" s="39"/>
      <c r="J63" s="5"/>
      <c r="K63" s="9">
        <f t="shared" si="1"/>
        <v>1.4285714285714286</v>
      </c>
      <c r="L63" s="9" t="e">
        <f>IF(E63="X",#REF!,IF(F63="X",#REF!,IF('Instrumento (2)'!G63="X",#REF!,IF('Instrumento (2)'!H63="X",#REF!,IF('Instrumento (2)'!I63="X",#REF!,0)))))</f>
        <v>#REF!</v>
      </c>
    </row>
    <row r="64" spans="1:12" ht="65.099999999999994" customHeight="1" x14ac:dyDescent="0.25">
      <c r="A64" s="13" t="s">
        <v>56</v>
      </c>
      <c r="B64" s="11">
        <v>8</v>
      </c>
      <c r="C64" s="12" t="s">
        <v>64</v>
      </c>
      <c r="D64" s="11">
        <v>21</v>
      </c>
      <c r="E64" s="26" t="s">
        <v>17</v>
      </c>
      <c r="F64" s="20"/>
      <c r="G64" s="32"/>
      <c r="H64" s="20"/>
      <c r="I64" s="39"/>
      <c r="J64" s="5"/>
      <c r="K64" s="9">
        <f t="shared" si="1"/>
        <v>1.4285714285714286</v>
      </c>
      <c r="L64" s="9" t="e">
        <f>IF(E64="X",#REF!,IF(F64="X",#REF!,IF('Instrumento (2)'!G64="X",#REF!,IF('Instrumento (2)'!H64="X",#REF!,IF('Instrumento (2)'!I64="X",#REF!,0)))))</f>
        <v>#REF!</v>
      </c>
    </row>
    <row r="65" spans="1:12" ht="65.099999999999994" customHeight="1" x14ac:dyDescent="0.25">
      <c r="A65" s="13" t="s">
        <v>56</v>
      </c>
      <c r="B65" s="11">
        <v>9</v>
      </c>
      <c r="C65" s="12" t="s">
        <v>65</v>
      </c>
      <c r="D65" s="11">
        <v>22</v>
      </c>
      <c r="E65" s="26" t="s">
        <v>17</v>
      </c>
      <c r="F65" s="20"/>
      <c r="G65" s="32"/>
      <c r="H65" s="20"/>
      <c r="I65" s="39"/>
      <c r="J65" s="5"/>
      <c r="K65" s="9">
        <f t="shared" si="1"/>
        <v>1.4285714285714286</v>
      </c>
      <c r="L65" s="9" t="e">
        <f>IF(E65="X",#REF!,IF(F65="X",#REF!,IF('Instrumento (2)'!G65="X",#REF!,IF('Instrumento (2)'!H65="X",#REF!,IF('Instrumento (2)'!I65="X",#REF!,0)))))</f>
        <v>#REF!</v>
      </c>
    </row>
    <row r="66" spans="1:12" ht="65.099999999999994" customHeight="1" x14ac:dyDescent="0.25">
      <c r="A66" s="13" t="s">
        <v>56</v>
      </c>
      <c r="B66" s="11">
        <v>10</v>
      </c>
      <c r="C66" s="12" t="s">
        <v>66</v>
      </c>
      <c r="D66" s="11">
        <v>23</v>
      </c>
      <c r="E66" s="26" t="s">
        <v>17</v>
      </c>
      <c r="F66" s="20"/>
      <c r="G66" s="32"/>
      <c r="H66" s="20"/>
      <c r="I66" s="39"/>
      <c r="J66" s="5"/>
      <c r="K66" s="9">
        <f t="shared" si="1"/>
        <v>1.4285714285714286</v>
      </c>
      <c r="L66" s="9" t="e">
        <f>IF(E66="X",#REF!,IF(F66="X",#REF!,IF('Instrumento (2)'!G66="X",#REF!,IF('Instrumento (2)'!H66="X",#REF!,IF('Instrumento (2)'!I66="X",#REF!,0)))))</f>
        <v>#REF!</v>
      </c>
    </row>
    <row r="67" spans="1:12" ht="65.099999999999994" customHeight="1" x14ac:dyDescent="0.25">
      <c r="A67" s="13" t="s">
        <v>56</v>
      </c>
      <c r="B67" s="11">
        <v>11</v>
      </c>
      <c r="C67" s="12" t="s">
        <v>67</v>
      </c>
      <c r="D67" s="11">
        <v>24</v>
      </c>
      <c r="E67" s="26"/>
      <c r="F67" s="20" t="s">
        <v>17</v>
      </c>
      <c r="G67" s="32"/>
      <c r="H67" s="20"/>
      <c r="I67" s="39"/>
      <c r="J67" s="5"/>
      <c r="K67" s="9">
        <f t="shared" si="1"/>
        <v>1.4285714285714286</v>
      </c>
      <c r="L67" s="9" t="e">
        <f>IF(E67="X",#REF!,IF(F67="X",#REF!,IF('Instrumento (2)'!G67="X",#REF!,IF('Instrumento (2)'!H67="X",#REF!,IF('Instrumento (2)'!I67="X",#REF!,0)))))</f>
        <v>#REF!</v>
      </c>
    </row>
    <row r="68" spans="1:12" ht="65.099999999999994" customHeight="1" x14ac:dyDescent="0.25">
      <c r="A68" s="13" t="s">
        <v>56</v>
      </c>
      <c r="B68" s="11">
        <v>12</v>
      </c>
      <c r="C68" s="12" t="s">
        <v>68</v>
      </c>
      <c r="D68" s="11">
        <v>25</v>
      </c>
      <c r="E68" s="26"/>
      <c r="F68" s="20" t="s">
        <v>17</v>
      </c>
      <c r="G68" s="32"/>
      <c r="H68" s="20"/>
      <c r="I68" s="39"/>
      <c r="J68" s="5"/>
      <c r="K68" s="9">
        <f t="shared" si="1"/>
        <v>1.4285714285714286</v>
      </c>
      <c r="L68" s="9" t="e">
        <f>IF(E68="X",#REF!,IF(F68="X",#REF!,IF('Instrumento (2)'!G68="X",#REF!,IF('Instrumento (2)'!H68="X",#REF!,IF('Instrumento (2)'!I68="X",#REF!,0)))))</f>
        <v>#REF!</v>
      </c>
    </row>
    <row r="69" spans="1:12" ht="65.099999999999994" customHeight="1" x14ac:dyDescent="0.25">
      <c r="A69" s="13" t="s">
        <v>56</v>
      </c>
      <c r="B69" s="11">
        <v>13</v>
      </c>
      <c r="C69" s="12" t="s">
        <v>69</v>
      </c>
      <c r="D69" s="11">
        <v>26</v>
      </c>
      <c r="E69" s="26"/>
      <c r="F69" s="20" t="s">
        <v>17</v>
      </c>
      <c r="G69" s="32"/>
      <c r="H69" s="20"/>
      <c r="I69" s="39"/>
      <c r="J69" s="5"/>
      <c r="K69" s="9">
        <f t="shared" si="1"/>
        <v>1.4285714285714286</v>
      </c>
      <c r="L69" s="9" t="e">
        <f>IF(E69="X",#REF!,IF(F69="X",#REF!,IF('Instrumento (2)'!G69="X",#REF!,IF('Instrumento (2)'!H69="X",#REF!,IF('Instrumento (2)'!I69="X",#REF!,0)))))</f>
        <v>#REF!</v>
      </c>
    </row>
    <row r="70" spans="1:12" ht="65.099999999999994" customHeight="1" x14ac:dyDescent="0.25">
      <c r="A70" s="16" t="s">
        <v>70</v>
      </c>
      <c r="B70" s="11">
        <v>1</v>
      </c>
      <c r="C70" s="12" t="s">
        <v>71</v>
      </c>
      <c r="D70" s="11">
        <v>56</v>
      </c>
      <c r="E70" s="26"/>
      <c r="F70" s="20" t="s">
        <v>17</v>
      </c>
      <c r="G70" s="33"/>
      <c r="H70" s="20"/>
      <c r="I70" s="39"/>
      <c r="J70" s="5"/>
      <c r="K70" s="9">
        <f t="shared" si="1"/>
        <v>1.4285714285714286</v>
      </c>
      <c r="L70" s="9" t="e">
        <f>IF(E70="X",#REF!,IF(F70="X",#REF!,IF('Instrumento (2)'!G70="X",#REF!,IF('Instrumento (2)'!H70="X",#REF!,IF('Instrumento (2)'!I70="X",#REF!,0)))))</f>
        <v>#REF!</v>
      </c>
    </row>
    <row r="71" spans="1:12" ht="65.099999999999994" customHeight="1" x14ac:dyDescent="0.25">
      <c r="A71" s="16" t="s">
        <v>70</v>
      </c>
      <c r="B71" s="11">
        <v>2</v>
      </c>
      <c r="C71" s="12" t="s">
        <v>72</v>
      </c>
      <c r="D71" s="11">
        <v>57</v>
      </c>
      <c r="E71" s="26"/>
      <c r="F71" s="20" t="s">
        <v>17</v>
      </c>
      <c r="G71" s="32"/>
      <c r="H71" s="20"/>
      <c r="I71" s="39"/>
      <c r="J71" s="5"/>
      <c r="K71" s="9">
        <f t="shared" si="1"/>
        <v>1.4285714285714286</v>
      </c>
      <c r="L71" s="9" t="e">
        <f>IF(E71="X",#REF!,IF(F71="X",#REF!,IF('Instrumento (2)'!G71="X",#REF!,IF('Instrumento (2)'!H71="X",#REF!,IF('Instrumento (2)'!I71="X",#REF!,0)))))</f>
        <v>#REF!</v>
      </c>
    </row>
    <row r="72" spans="1:12" ht="65.099999999999994" customHeight="1" x14ac:dyDescent="0.25">
      <c r="A72" s="16" t="s">
        <v>70</v>
      </c>
      <c r="B72" s="11">
        <v>3</v>
      </c>
      <c r="C72" s="12" t="s">
        <v>73</v>
      </c>
      <c r="D72" s="11">
        <v>58</v>
      </c>
      <c r="E72" s="26"/>
      <c r="F72" s="20" t="s">
        <v>17</v>
      </c>
      <c r="G72" s="32"/>
      <c r="H72" s="20"/>
      <c r="I72" s="39"/>
      <c r="J72" s="5"/>
      <c r="K72" s="9">
        <f t="shared" si="1"/>
        <v>1.4285714285714286</v>
      </c>
      <c r="L72" s="9" t="e">
        <f>IF(E72="X",#REF!,IF(F72="X",#REF!,IF('Instrumento (2)'!G72="X",#REF!,IF('Instrumento (2)'!H72="X",#REF!,IF('Instrumento (2)'!I72="X",#REF!,0)))))</f>
        <v>#REF!</v>
      </c>
    </row>
    <row r="73" spans="1:12" ht="65.099999999999994" customHeight="1" x14ac:dyDescent="0.25">
      <c r="A73" s="16" t="s">
        <v>70</v>
      </c>
      <c r="B73" s="11">
        <v>4</v>
      </c>
      <c r="C73" s="12" t="s">
        <v>74</v>
      </c>
      <c r="D73" s="140">
        <v>59</v>
      </c>
      <c r="E73" s="26"/>
      <c r="F73" s="20" t="s">
        <v>17</v>
      </c>
      <c r="G73" s="33"/>
      <c r="H73" s="20"/>
      <c r="I73" s="39"/>
      <c r="J73" s="5"/>
      <c r="K73" s="9">
        <f>$K$72/4</f>
        <v>0.35714285714285715</v>
      </c>
      <c r="L73" s="9" t="e">
        <f>IF(E73="X",#REF!,IF(F73="X",#REF!,IF('Instrumento (2)'!G73="X",#REF!,IF('Instrumento (2)'!H73="X",#REF!,IF('Instrumento (2)'!I73="X",#REF!,0)))))</f>
        <v>#REF!</v>
      </c>
    </row>
    <row r="74" spans="1:12" ht="65.099999999999994" customHeight="1" x14ac:dyDescent="0.25">
      <c r="A74" s="16" t="s">
        <v>70</v>
      </c>
      <c r="B74" s="11" t="s">
        <v>75</v>
      </c>
      <c r="C74" s="12" t="s">
        <v>76</v>
      </c>
      <c r="D74" s="141"/>
      <c r="E74" s="26"/>
      <c r="F74" s="20"/>
      <c r="G74" s="32" t="s">
        <v>17</v>
      </c>
      <c r="H74" s="20"/>
      <c r="I74" s="39"/>
      <c r="J74" s="5"/>
      <c r="K74" s="9">
        <f t="shared" ref="K74:K76" si="2">$K$72/4</f>
        <v>0.35714285714285715</v>
      </c>
      <c r="L74" s="9" t="e">
        <f>IF(E74="X",#REF!,IF(F74="X",#REF!,IF('Instrumento (2)'!G74="X",#REF!,IF('Instrumento (2)'!H74="X",#REF!,IF('Instrumento (2)'!I74="X",#REF!,0)))))</f>
        <v>#REF!</v>
      </c>
    </row>
    <row r="75" spans="1:12" ht="65.099999999999994" customHeight="1" x14ac:dyDescent="0.25">
      <c r="A75" s="16" t="s">
        <v>70</v>
      </c>
      <c r="B75" s="11" t="s">
        <v>77</v>
      </c>
      <c r="C75" s="12" t="s">
        <v>78</v>
      </c>
      <c r="D75" s="141"/>
      <c r="E75" s="26"/>
      <c r="F75" s="20"/>
      <c r="G75" s="32"/>
      <c r="H75" s="20" t="s">
        <v>17</v>
      </c>
      <c r="I75" s="39"/>
      <c r="J75" s="5"/>
      <c r="K75" s="9">
        <f t="shared" si="2"/>
        <v>0.35714285714285715</v>
      </c>
      <c r="L75" s="9" t="e">
        <f>IF(E75="X",#REF!,IF(F75="X",#REF!,IF('Instrumento (2)'!G75="X",#REF!,IF('Instrumento (2)'!H75="X",#REF!,IF('Instrumento (2)'!I75="X",#REF!,0)))))</f>
        <v>#REF!</v>
      </c>
    </row>
    <row r="76" spans="1:12" ht="65.099999999999994" customHeight="1" x14ac:dyDescent="0.25">
      <c r="A76" s="16" t="s">
        <v>70</v>
      </c>
      <c r="B76" s="11" t="s">
        <v>79</v>
      </c>
      <c r="C76" s="12" t="s">
        <v>80</v>
      </c>
      <c r="D76" s="142"/>
      <c r="E76" s="26"/>
      <c r="F76" s="20"/>
      <c r="G76" s="32"/>
      <c r="H76" s="20" t="s">
        <v>17</v>
      </c>
      <c r="I76" s="39"/>
      <c r="J76" s="5"/>
      <c r="K76" s="9">
        <f t="shared" si="2"/>
        <v>0.35714285714285715</v>
      </c>
      <c r="L76" s="9" t="e">
        <f>IF(E76="X",#REF!,IF(F76="X",#REF!,IF('Instrumento (2)'!G76="X",#REF!,IF('Instrumento (2)'!H76="X",#REF!,IF('Instrumento (2)'!I76="X",#REF!,0)))))</f>
        <v>#REF!</v>
      </c>
    </row>
    <row r="77" spans="1:12" ht="114" customHeight="1" x14ac:dyDescent="0.25">
      <c r="A77" s="16" t="s">
        <v>70</v>
      </c>
      <c r="B77" s="11">
        <v>5</v>
      </c>
      <c r="C77" s="12" t="s">
        <v>81</v>
      </c>
      <c r="D77" s="11">
        <v>60</v>
      </c>
      <c r="E77" s="26"/>
      <c r="F77" s="20"/>
      <c r="G77" s="32"/>
      <c r="H77" s="20" t="s">
        <v>17</v>
      </c>
      <c r="I77" s="39"/>
      <c r="J77" s="5"/>
      <c r="K77" s="9">
        <f t="shared" ref="K77:K86" si="3">100/$D$87</f>
        <v>1.4285714285714286</v>
      </c>
      <c r="L77" s="9" t="e">
        <f>IF(E77="X",#REF!,IF(F77="X",#REF!,IF('Instrumento (2)'!G77="X",#REF!,IF('Instrumento (2)'!H77="X",#REF!,IF('Instrumento (2)'!I77="X",#REF!,0)))))</f>
        <v>#REF!</v>
      </c>
    </row>
    <row r="78" spans="1:12" ht="65.099999999999994" customHeight="1" x14ac:dyDescent="0.25">
      <c r="A78" s="16" t="s">
        <v>70</v>
      </c>
      <c r="B78" s="11">
        <v>6</v>
      </c>
      <c r="C78" s="12" t="s">
        <v>82</v>
      </c>
      <c r="D78" s="11">
        <v>61</v>
      </c>
      <c r="E78" s="26"/>
      <c r="F78" s="20"/>
      <c r="G78" s="33"/>
      <c r="H78" s="20" t="s">
        <v>17</v>
      </c>
      <c r="I78" s="39"/>
      <c r="J78" s="5"/>
      <c r="K78" s="9">
        <f t="shared" si="3"/>
        <v>1.4285714285714286</v>
      </c>
      <c r="L78" s="9" t="e">
        <f>IF(E78="X",#REF!,IF(F78="X",#REF!,IF('Instrumento (2)'!G78="X",#REF!,IF('Instrumento (2)'!H78="X",#REF!,IF('Instrumento (2)'!I78="X",#REF!,0)))))</f>
        <v>#REF!</v>
      </c>
    </row>
    <row r="79" spans="1:12" ht="65.099999999999994" customHeight="1" x14ac:dyDescent="0.25">
      <c r="A79" s="16" t="s">
        <v>70</v>
      </c>
      <c r="B79" s="11">
        <v>7</v>
      </c>
      <c r="C79" s="12" t="s">
        <v>83</v>
      </c>
      <c r="D79" s="11">
        <v>62</v>
      </c>
      <c r="E79" s="26"/>
      <c r="F79" s="21"/>
      <c r="G79" s="33"/>
      <c r="H79" s="20" t="s">
        <v>17</v>
      </c>
      <c r="I79" s="39"/>
      <c r="J79" s="5"/>
      <c r="K79" s="9">
        <f t="shared" si="3"/>
        <v>1.4285714285714286</v>
      </c>
      <c r="L79" s="9" t="e">
        <f>IF(E79="X",#REF!,IF(F79="X",#REF!,IF('Instrumento (2)'!G79="X",#REF!,IF('Instrumento (2)'!H79="X",#REF!,IF('Instrumento (2)'!I79="X",#REF!,0)))))</f>
        <v>#REF!</v>
      </c>
    </row>
    <row r="80" spans="1:12" ht="65.099999999999994" customHeight="1" x14ac:dyDescent="0.25">
      <c r="A80" s="16" t="s">
        <v>70</v>
      </c>
      <c r="B80" s="11">
        <v>8</v>
      </c>
      <c r="C80" s="12" t="s">
        <v>84</v>
      </c>
      <c r="D80" s="11">
        <v>63</v>
      </c>
      <c r="E80" s="26"/>
      <c r="F80" s="21"/>
      <c r="G80" s="33"/>
      <c r="H80" s="20" t="s">
        <v>17</v>
      </c>
      <c r="I80" s="39"/>
      <c r="J80" s="5"/>
      <c r="K80" s="9">
        <f t="shared" si="3"/>
        <v>1.4285714285714286</v>
      </c>
      <c r="L80" s="9" t="e">
        <f>IF(E80="X",#REF!,IF(F80="X",#REF!,IF('Instrumento (2)'!G80="X",#REF!,IF('Instrumento (2)'!H80="X",#REF!,IF('Instrumento (2)'!I80="X",#REF!,0)))))</f>
        <v>#REF!</v>
      </c>
    </row>
    <row r="81" spans="1:12" ht="65.099999999999994" customHeight="1" x14ac:dyDescent="0.25">
      <c r="A81" s="16" t="s">
        <v>70</v>
      </c>
      <c r="B81" s="11">
        <v>9</v>
      </c>
      <c r="C81" s="12" t="s">
        <v>85</v>
      </c>
      <c r="D81" s="11">
        <v>64</v>
      </c>
      <c r="E81" s="26"/>
      <c r="F81" s="21"/>
      <c r="G81" s="33"/>
      <c r="H81" s="20" t="s">
        <v>17</v>
      </c>
      <c r="I81" s="39"/>
      <c r="J81" s="5" t="s">
        <v>100</v>
      </c>
      <c r="K81" s="9">
        <f t="shared" si="3"/>
        <v>1.4285714285714286</v>
      </c>
      <c r="L81" s="9" t="e">
        <f>IF(E81="X",#REF!,IF(F81="X",#REF!,IF('Instrumento (2)'!G81="X",#REF!,IF('Instrumento (2)'!H81="X",#REF!,IF('Instrumento (2)'!I81="X",#REF!,0)))))</f>
        <v>#REF!</v>
      </c>
    </row>
    <row r="82" spans="1:12" ht="65.099999999999994" customHeight="1" x14ac:dyDescent="0.25">
      <c r="A82" s="16" t="s">
        <v>70</v>
      </c>
      <c r="B82" s="11">
        <v>10</v>
      </c>
      <c r="C82" s="12" t="s">
        <v>86</v>
      </c>
      <c r="D82" s="11">
        <v>65</v>
      </c>
      <c r="E82" s="26"/>
      <c r="F82" s="21"/>
      <c r="G82" s="33"/>
      <c r="H82" s="20"/>
      <c r="I82" s="39" t="s">
        <v>17</v>
      </c>
      <c r="J82" s="5"/>
      <c r="K82" s="9">
        <f t="shared" si="3"/>
        <v>1.4285714285714286</v>
      </c>
      <c r="L82" s="9" t="e">
        <f>IF(E82="X",#REF!,IF(F82="X",#REF!,IF('Instrumento (2)'!G82="X",#REF!,IF('Instrumento (2)'!H82="X",#REF!,IF('Instrumento (2)'!I82="X",#REF!,0)))))</f>
        <v>#REF!</v>
      </c>
    </row>
    <row r="83" spans="1:12" ht="65.099999999999994" customHeight="1" x14ac:dyDescent="0.25">
      <c r="A83" s="16" t="s">
        <v>70</v>
      </c>
      <c r="B83" s="11">
        <v>11</v>
      </c>
      <c r="C83" s="12" t="s">
        <v>87</v>
      </c>
      <c r="D83" s="11">
        <v>66</v>
      </c>
      <c r="E83" s="26"/>
      <c r="F83" s="20"/>
      <c r="G83" s="32"/>
      <c r="H83" s="20"/>
      <c r="I83" s="39" t="s">
        <v>17</v>
      </c>
      <c r="J83" s="5"/>
      <c r="K83" s="9">
        <f t="shared" si="3"/>
        <v>1.4285714285714286</v>
      </c>
      <c r="L83" s="9" t="e">
        <f>IF(E83="X",#REF!,IF(F83="X",#REF!,IF('Instrumento (2)'!G83="X",#REF!,IF('Instrumento (2)'!H83="X",#REF!,IF('Instrumento (2)'!I83="X",#REF!,0)))))</f>
        <v>#REF!</v>
      </c>
    </row>
    <row r="84" spans="1:12" ht="65.099999999999994" customHeight="1" x14ac:dyDescent="0.25">
      <c r="A84" s="16" t="s">
        <v>70</v>
      </c>
      <c r="B84" s="11">
        <v>12</v>
      </c>
      <c r="C84" s="12" t="s">
        <v>88</v>
      </c>
      <c r="D84" s="11">
        <v>67</v>
      </c>
      <c r="E84" s="26"/>
      <c r="F84" s="21"/>
      <c r="G84" s="33"/>
      <c r="H84" s="20"/>
      <c r="I84" s="39" t="s">
        <v>17</v>
      </c>
      <c r="J84" s="5"/>
      <c r="K84" s="9">
        <f t="shared" si="3"/>
        <v>1.4285714285714286</v>
      </c>
      <c r="L84" s="9" t="e">
        <f>IF(E84="X",#REF!,IF(F84="X",#REF!,IF('Instrumento (2)'!G84="X",#REF!,IF('Instrumento (2)'!H84="X",#REF!,IF('Instrumento (2)'!I84="X",#REF!,0)))))</f>
        <v>#REF!</v>
      </c>
    </row>
    <row r="85" spans="1:12" ht="65.099999999999994" customHeight="1" x14ac:dyDescent="0.25">
      <c r="A85" s="16" t="s">
        <v>70</v>
      </c>
      <c r="B85" s="11">
        <v>13</v>
      </c>
      <c r="C85" s="12" t="s">
        <v>89</v>
      </c>
      <c r="D85" s="11">
        <v>68</v>
      </c>
      <c r="E85" s="26"/>
      <c r="F85" s="21"/>
      <c r="G85" s="33"/>
      <c r="H85" s="20"/>
      <c r="I85" s="39" t="s">
        <v>17</v>
      </c>
      <c r="J85" s="5"/>
      <c r="K85" s="9">
        <f t="shared" si="3"/>
        <v>1.4285714285714286</v>
      </c>
      <c r="L85" s="9" t="e">
        <f>IF(E85="X",#REF!,IF(F85="X",#REF!,IF('Instrumento (2)'!G85="X",#REF!,IF('Instrumento (2)'!H85="X",#REF!,IF('Instrumento (2)'!I85="X",#REF!,0)))))</f>
        <v>#REF!</v>
      </c>
    </row>
    <row r="86" spans="1:12" ht="65.099999999999994" customHeight="1" x14ac:dyDescent="0.25">
      <c r="A86" s="16" t="s">
        <v>70</v>
      </c>
      <c r="B86" s="11">
        <v>14</v>
      </c>
      <c r="C86" s="12" t="s">
        <v>90</v>
      </c>
      <c r="D86" s="11">
        <v>69</v>
      </c>
      <c r="E86" s="26"/>
      <c r="F86" s="21"/>
      <c r="G86" s="33"/>
      <c r="H86" s="20"/>
      <c r="I86" s="39" t="s">
        <v>17</v>
      </c>
      <c r="J86" s="5"/>
      <c r="K86" s="9">
        <f t="shared" si="3"/>
        <v>1.4285714285714286</v>
      </c>
      <c r="L86" s="9" t="e">
        <f>IF(E86="X",#REF!,IF(F86="X",#REF!,IF('Instrumento (2)'!G86="X",#REF!,IF('Instrumento (2)'!H86="X",#REF!,IF('Instrumento (2)'!I86="X",#REF!,0)))))</f>
        <v>#REF!</v>
      </c>
    </row>
    <row r="87" spans="1:12" ht="65.099999999999994" customHeight="1" x14ac:dyDescent="0.25">
      <c r="A87" s="16" t="s">
        <v>70</v>
      </c>
      <c r="B87" s="11">
        <v>15</v>
      </c>
      <c r="C87" s="12" t="s">
        <v>91</v>
      </c>
      <c r="D87" s="11">
        <v>70</v>
      </c>
      <c r="E87" s="26"/>
      <c r="F87" s="21"/>
      <c r="G87" s="33"/>
      <c r="H87" s="20"/>
      <c r="I87" s="39" t="s">
        <v>17</v>
      </c>
      <c r="J87" s="5"/>
      <c r="K87" s="9">
        <f>100/$D$87</f>
        <v>1.4285714285714286</v>
      </c>
      <c r="L87" s="9" t="e">
        <f>IF(E87="X",#REF!,IF(F87="X",#REF!,IF('Instrumento (2)'!G87="X",#REF!,IF('Instrumento (2)'!H87="X",#REF!,IF('Instrumento (2)'!I87="X",#REF!,0)))))</f>
        <v>#REF!</v>
      </c>
    </row>
    <row r="88" spans="1:12" ht="16.5" x14ac:dyDescent="0.3">
      <c r="A88" s="3"/>
      <c r="B88" s="3"/>
      <c r="C88" s="3"/>
      <c r="D88" s="3"/>
      <c r="E88" s="25"/>
      <c r="F88" s="3"/>
      <c r="G88" s="30"/>
      <c r="H88" s="3"/>
      <c r="I88" s="37"/>
      <c r="J88" s="3"/>
      <c r="K88" s="4"/>
      <c r="L88" s="3"/>
    </row>
    <row r="89" spans="1:12" ht="19.5" x14ac:dyDescent="0.3">
      <c r="A89" s="3"/>
      <c r="B89" s="3"/>
      <c r="C89" s="3"/>
      <c r="D89" s="3"/>
      <c r="E89" s="25"/>
      <c r="F89" s="3"/>
      <c r="G89" s="30"/>
      <c r="H89" s="3"/>
      <c r="I89" s="37"/>
      <c r="J89" s="3"/>
      <c r="K89" s="6">
        <f>SUM(K29:K87)</f>
        <v>80.000000000000043</v>
      </c>
      <c r="L89" s="6" t="e">
        <f>SUM(L29:L87)</f>
        <v>#REF!</v>
      </c>
    </row>
    <row r="90" spans="1:12" ht="15.75" thickBot="1" x14ac:dyDescent="0.3"/>
    <row r="91" spans="1:12" ht="30" customHeight="1" thickBot="1" x14ac:dyDescent="0.3">
      <c r="L91" s="22"/>
    </row>
  </sheetData>
  <mergeCells count="1">
    <mergeCell ref="D73:D76"/>
  </mergeCells>
  <conditionalFormatting sqref="E7:I87">
    <cfRule type="colorScale" priority="1">
      <colorScale>
        <cfvo type="num" val="0"/>
        <cfvo type="percentile" val="50"/>
        <cfvo type="num" val="100"/>
        <color rgb="FFF8696B"/>
        <color rgb="FFFFEB84"/>
        <color rgb="FF63BE7B"/>
      </colorScale>
    </cfRule>
  </conditionalFormatting>
  <pageMargins left="0.7" right="0.7" top="0.75" bottom="0.75" header="0.3" footer="0.3"/>
  <pageSetup paperSize="9" scale="24" orientation="portrait" r:id="rId1"/>
  <rowBreaks count="1" manualBreakCount="1">
    <brk id="6"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theme="9" tint="-0.249977111117893"/>
    <pageSetUpPr fitToPage="1"/>
  </sheetPr>
  <dimension ref="A1:F107"/>
  <sheetViews>
    <sheetView view="pageBreakPreview" zoomScale="70" zoomScaleNormal="115" zoomScaleSheetLayoutView="70" workbookViewId="0">
      <selection activeCell="C6" sqref="C6:E12"/>
    </sheetView>
  </sheetViews>
  <sheetFormatPr baseColWidth="10" defaultColWidth="11.42578125" defaultRowHeight="15" x14ac:dyDescent="0.25"/>
  <cols>
    <col min="1" max="1" width="27" style="71" customWidth="1"/>
    <col min="2" max="2" width="4.42578125" customWidth="1"/>
    <col min="3" max="3" width="91.42578125" customWidth="1"/>
    <col min="4" max="4" width="7.7109375" hidden="1" customWidth="1"/>
    <col min="5" max="5" width="7.85546875" customWidth="1"/>
  </cols>
  <sheetData>
    <row r="1" spans="1:6" ht="33.75" x14ac:dyDescent="0.5">
      <c r="A1" s="70"/>
      <c r="B1" s="72" t="s">
        <v>0</v>
      </c>
      <c r="C1" s="7"/>
      <c r="D1" s="7"/>
      <c r="E1" s="7"/>
      <c r="F1" s="1"/>
    </row>
    <row r="2" spans="1:6" ht="20.25" x14ac:dyDescent="0.3">
      <c r="A2" s="70"/>
      <c r="B2" s="73" t="s">
        <v>1</v>
      </c>
      <c r="C2" s="8"/>
      <c r="D2" s="8"/>
      <c r="E2" s="8"/>
      <c r="F2" s="2"/>
    </row>
    <row r="3" spans="1:6" ht="20.25" x14ac:dyDescent="0.3">
      <c r="A3" s="70"/>
      <c r="B3" s="73" t="s">
        <v>2</v>
      </c>
      <c r="C3" s="8"/>
      <c r="D3" s="8"/>
      <c r="E3" s="8"/>
      <c r="F3" s="2"/>
    </row>
    <row r="4" spans="1:6" ht="20.25" x14ac:dyDescent="0.3">
      <c r="A4" s="70"/>
      <c r="B4" s="73"/>
      <c r="C4" s="8"/>
      <c r="D4" s="8"/>
      <c r="E4" s="8"/>
      <c r="F4" s="2"/>
    </row>
    <row r="5" spans="1:6" ht="20.25" x14ac:dyDescent="0.3">
      <c r="A5" s="70"/>
      <c r="B5" s="73"/>
      <c r="C5" s="8"/>
      <c r="D5" s="8"/>
      <c r="E5" s="8"/>
      <c r="F5" s="2"/>
    </row>
    <row r="6" spans="1:6" ht="20.25" x14ac:dyDescent="0.3">
      <c r="A6" s="70"/>
      <c r="B6" s="73"/>
      <c r="C6" s="8"/>
      <c r="D6" s="8"/>
      <c r="E6" s="8"/>
      <c r="F6" s="2"/>
    </row>
    <row r="7" spans="1:6" ht="20.25" x14ac:dyDescent="0.3">
      <c r="A7" s="70"/>
      <c r="B7" s="73"/>
      <c r="C7" s="8"/>
      <c r="D7" s="8"/>
      <c r="E7" s="8"/>
      <c r="F7" s="2"/>
    </row>
    <row r="8" spans="1:6" ht="20.25" x14ac:dyDescent="0.3">
      <c r="A8" s="70"/>
      <c r="B8" s="73"/>
      <c r="C8" s="8"/>
      <c r="D8" s="8"/>
      <c r="E8" s="8"/>
      <c r="F8" s="2"/>
    </row>
    <row r="9" spans="1:6" ht="20.25" x14ac:dyDescent="0.3">
      <c r="A9" s="70"/>
      <c r="B9" s="73"/>
      <c r="C9" s="8"/>
      <c r="D9" s="8"/>
      <c r="E9" s="8"/>
      <c r="F9" s="2"/>
    </row>
    <row r="10" spans="1:6" ht="20.25" x14ac:dyDescent="0.3">
      <c r="A10" s="70"/>
      <c r="B10" s="73"/>
      <c r="C10" s="8"/>
      <c r="D10" s="8"/>
      <c r="E10" s="8"/>
      <c r="F10" s="2"/>
    </row>
    <row r="11" spans="1:6" ht="20.25" x14ac:dyDescent="0.3">
      <c r="A11" s="70"/>
      <c r="B11" s="73"/>
      <c r="C11" s="8"/>
      <c r="D11" s="8"/>
      <c r="E11" s="8"/>
      <c r="F11" s="2"/>
    </row>
    <row r="12" spans="1:6" ht="20.25" x14ac:dyDescent="0.3">
      <c r="A12" s="70"/>
      <c r="B12" s="73"/>
      <c r="C12" s="8"/>
      <c r="D12" s="8"/>
      <c r="E12" s="8"/>
      <c r="F12" s="2"/>
    </row>
    <row r="13" spans="1:6" ht="20.25" x14ac:dyDescent="0.3">
      <c r="A13" s="70"/>
      <c r="B13" s="73"/>
      <c r="C13" s="8"/>
      <c r="D13" s="8"/>
      <c r="E13" s="8"/>
      <c r="F13" s="2"/>
    </row>
    <row r="14" spans="1:6" ht="16.5" x14ac:dyDescent="0.3">
      <c r="A14" s="70"/>
      <c r="B14" s="3"/>
      <c r="C14" s="3"/>
      <c r="D14" s="3"/>
      <c r="E14" s="3"/>
    </row>
    <row r="15" spans="1:6" ht="77.25" x14ac:dyDescent="0.25">
      <c r="A15" s="81" t="s">
        <v>3</v>
      </c>
      <c r="B15" s="82" t="s">
        <v>4</v>
      </c>
      <c r="C15" s="83" t="s">
        <v>5</v>
      </c>
      <c r="D15" s="84"/>
      <c r="E15" s="82" t="s">
        <v>154</v>
      </c>
    </row>
    <row r="16" spans="1:6" ht="39" x14ac:dyDescent="0.25">
      <c r="A16" s="75" t="s">
        <v>15</v>
      </c>
      <c r="B16" s="74">
        <v>1</v>
      </c>
      <c r="C16" s="75" t="s">
        <v>114</v>
      </c>
      <c r="D16" s="76">
        <v>2</v>
      </c>
      <c r="E16" s="77">
        <f>VLOOKUP(B16,Administrativo!$A$1:$H$50,7,0)</f>
        <v>0</v>
      </c>
    </row>
    <row r="17" spans="1:5" ht="39" x14ac:dyDescent="0.25">
      <c r="A17" s="75" t="s">
        <v>15</v>
      </c>
      <c r="B17" s="74">
        <v>2</v>
      </c>
      <c r="C17" s="75" t="s">
        <v>23</v>
      </c>
      <c r="D17" s="76">
        <v>2</v>
      </c>
      <c r="E17" s="77">
        <f>VLOOKUP(B17,Administrativo!$A$1:$H$50,7,0)</f>
        <v>0</v>
      </c>
    </row>
    <row r="18" spans="1:5" ht="39" x14ac:dyDescent="0.25">
      <c r="A18" s="75" t="s">
        <v>15</v>
      </c>
      <c r="B18" s="74">
        <v>3</v>
      </c>
      <c r="C18" s="75" t="s">
        <v>25</v>
      </c>
      <c r="D18" s="76">
        <v>2</v>
      </c>
      <c r="E18" s="77">
        <f>VLOOKUP(B18,Administrativo!$A$1:$H$50,7,0)</f>
        <v>0</v>
      </c>
    </row>
    <row r="19" spans="1:5" ht="39" x14ac:dyDescent="0.25">
      <c r="A19" s="75" t="s">
        <v>15</v>
      </c>
      <c r="B19" s="74">
        <v>4</v>
      </c>
      <c r="C19" s="75" t="s">
        <v>115</v>
      </c>
      <c r="D19" s="76">
        <v>2</v>
      </c>
      <c r="E19" s="77">
        <f>VLOOKUP(B19,Administrativo!$A$1:$H$50,7,0)</f>
        <v>0</v>
      </c>
    </row>
    <row r="20" spans="1:5" ht="58.5" x14ac:dyDescent="0.25">
      <c r="A20" s="75" t="s">
        <v>15</v>
      </c>
      <c r="B20" s="74">
        <v>5</v>
      </c>
      <c r="C20" s="75" t="s">
        <v>29</v>
      </c>
      <c r="D20" s="76">
        <v>2</v>
      </c>
      <c r="E20" s="77">
        <f>VLOOKUP(B20,Administrativo!$A$1:$H$50,7,0)</f>
        <v>0</v>
      </c>
    </row>
    <row r="21" spans="1:5" ht="78" x14ac:dyDescent="0.25">
      <c r="A21" s="75" t="s">
        <v>15</v>
      </c>
      <c r="B21" s="74">
        <v>6</v>
      </c>
      <c r="C21" s="75" t="s">
        <v>139</v>
      </c>
      <c r="D21" s="76">
        <v>2</v>
      </c>
      <c r="E21" s="77">
        <f>VLOOKUP(B21,Administrativo!$A$1:$H$50,7,0)</f>
        <v>0</v>
      </c>
    </row>
    <row r="22" spans="1:5" ht="58.5" x14ac:dyDescent="0.25">
      <c r="A22" s="75" t="s">
        <v>15</v>
      </c>
      <c r="B22" s="74">
        <v>7</v>
      </c>
      <c r="C22" s="75" t="s">
        <v>141</v>
      </c>
      <c r="D22" s="76">
        <v>2</v>
      </c>
      <c r="E22" s="77">
        <f>VLOOKUP(B22,Administrativo!$A$1:$H$50,7,0)</f>
        <v>0</v>
      </c>
    </row>
    <row r="23" spans="1:5" ht="58.5" x14ac:dyDescent="0.25">
      <c r="A23" s="75" t="s">
        <v>15</v>
      </c>
      <c r="B23" s="74">
        <v>8</v>
      </c>
      <c r="C23" s="75" t="s">
        <v>140</v>
      </c>
      <c r="D23" s="76">
        <v>2</v>
      </c>
      <c r="E23" s="77">
        <f>VLOOKUP(B23,Administrativo!$A$1:$H$50,7,0)</f>
        <v>0</v>
      </c>
    </row>
    <row r="24" spans="1:5" ht="97.5" x14ac:dyDescent="0.25">
      <c r="A24" s="75" t="s">
        <v>15</v>
      </c>
      <c r="B24" s="74">
        <v>9</v>
      </c>
      <c r="C24" s="75" t="s">
        <v>142</v>
      </c>
      <c r="D24" s="76">
        <v>2</v>
      </c>
      <c r="E24" s="77">
        <f>VLOOKUP(B24,Administrativo!$A$1:$H$50,7,0)</f>
        <v>0</v>
      </c>
    </row>
    <row r="25" spans="1:5" ht="78" x14ac:dyDescent="0.25">
      <c r="A25" s="75" t="s">
        <v>15</v>
      </c>
      <c r="B25" s="74">
        <v>10</v>
      </c>
      <c r="C25" s="75" t="s">
        <v>31</v>
      </c>
      <c r="D25" s="76">
        <v>2</v>
      </c>
      <c r="E25" s="77">
        <f>VLOOKUP(B25,Administrativo!$A$1:$H$50,7,0)</f>
        <v>0</v>
      </c>
    </row>
    <row r="26" spans="1:5" ht="58.5" x14ac:dyDescent="0.25">
      <c r="A26" s="75" t="s">
        <v>15</v>
      </c>
      <c r="B26" s="74">
        <v>11</v>
      </c>
      <c r="C26" s="75" t="s">
        <v>143</v>
      </c>
      <c r="D26" s="76">
        <v>2</v>
      </c>
      <c r="E26" s="77">
        <f>VLOOKUP(B26,Administrativo!$A$1:$H$50,7,0)</f>
        <v>0</v>
      </c>
    </row>
    <row r="27" spans="1:5" ht="58.5" x14ac:dyDescent="0.25">
      <c r="A27" s="75" t="s">
        <v>15</v>
      </c>
      <c r="B27" s="74">
        <v>12</v>
      </c>
      <c r="C27" s="75" t="s">
        <v>146</v>
      </c>
      <c r="D27" s="76">
        <v>2</v>
      </c>
      <c r="E27" s="77">
        <f>VLOOKUP(B27,Administrativo!$A$1:$H$50,7,0)</f>
        <v>0</v>
      </c>
    </row>
    <row r="28" spans="1:5" ht="58.5" x14ac:dyDescent="0.25">
      <c r="A28" s="75" t="s">
        <v>15</v>
      </c>
      <c r="B28" s="74">
        <v>13</v>
      </c>
      <c r="C28" s="75" t="s">
        <v>145</v>
      </c>
      <c r="D28" s="76">
        <v>2</v>
      </c>
      <c r="E28" s="77">
        <f>VLOOKUP(B28,Administrativo!$A$1:$H$50,7,0)</f>
        <v>0</v>
      </c>
    </row>
    <row r="29" spans="1:5" ht="58.5" x14ac:dyDescent="0.25">
      <c r="A29" s="75" t="s">
        <v>15</v>
      </c>
      <c r="B29" s="74">
        <v>14</v>
      </c>
      <c r="C29" s="75" t="s">
        <v>144</v>
      </c>
      <c r="D29" s="76">
        <v>2</v>
      </c>
      <c r="E29" s="77">
        <f>VLOOKUP(B29,Administrativo!$A$1:$H$50,7,0)</f>
        <v>0</v>
      </c>
    </row>
    <row r="30" spans="1:5" ht="39" x14ac:dyDescent="0.25">
      <c r="A30" s="75" t="s">
        <v>15</v>
      </c>
      <c r="B30" s="74">
        <v>15</v>
      </c>
      <c r="C30" s="75" t="s">
        <v>33</v>
      </c>
      <c r="D30" s="76">
        <v>2</v>
      </c>
      <c r="E30" s="77">
        <f>VLOOKUP(B30,Administrativo!$A$1:$H$50,7,0)</f>
        <v>0</v>
      </c>
    </row>
    <row r="31" spans="1:5" ht="58.5" x14ac:dyDescent="0.25">
      <c r="A31" s="75" t="s">
        <v>15</v>
      </c>
      <c r="B31" s="74">
        <v>16</v>
      </c>
      <c r="C31" s="75" t="s">
        <v>138</v>
      </c>
      <c r="D31" s="76">
        <v>3</v>
      </c>
      <c r="E31" s="77">
        <f>VLOOKUP(B31,Administrativo!$A$1:$H$50,7,0)</f>
        <v>0</v>
      </c>
    </row>
    <row r="32" spans="1:5" ht="58.5" x14ac:dyDescent="0.25">
      <c r="A32" s="75" t="s">
        <v>15</v>
      </c>
      <c r="B32" s="74">
        <v>17</v>
      </c>
      <c r="C32" s="75" t="s">
        <v>136</v>
      </c>
      <c r="D32" s="76">
        <v>3</v>
      </c>
      <c r="E32" s="77">
        <f>VLOOKUP(B32,Administrativo!$A$1:$H$50,7,0)</f>
        <v>0</v>
      </c>
    </row>
    <row r="33" spans="1:5" ht="58.5" x14ac:dyDescent="0.25">
      <c r="A33" s="75" t="s">
        <v>15</v>
      </c>
      <c r="B33" s="74">
        <v>18</v>
      </c>
      <c r="C33" s="75" t="s">
        <v>137</v>
      </c>
      <c r="D33" s="76">
        <v>3</v>
      </c>
      <c r="E33" s="77" t="e">
        <f>VLOOKUP(B33,Administrativo!$A$1:$H$50,7,0)</f>
        <v>#N/A</v>
      </c>
    </row>
    <row r="34" spans="1:5" ht="58.5" x14ac:dyDescent="0.25">
      <c r="A34" s="75" t="s">
        <v>15</v>
      </c>
      <c r="B34" s="74">
        <v>19</v>
      </c>
      <c r="C34" s="75" t="s">
        <v>112</v>
      </c>
      <c r="D34" s="76">
        <v>3</v>
      </c>
      <c r="E34" s="77" t="e">
        <f>VLOOKUP(B34,Administrativo!$A$1:$H$50,7,0)</f>
        <v>#N/A</v>
      </c>
    </row>
    <row r="35" spans="1:5" ht="78" x14ac:dyDescent="0.25">
      <c r="A35" s="75" t="s">
        <v>15</v>
      </c>
      <c r="B35" s="74">
        <v>20</v>
      </c>
      <c r="C35" s="75" t="s">
        <v>113</v>
      </c>
      <c r="D35" s="76">
        <v>3</v>
      </c>
      <c r="E35" s="77" t="e">
        <f>VLOOKUP(B35,Administrativo!$A$1:$H$50,7,0)</f>
        <v>#N/A</v>
      </c>
    </row>
    <row r="36" spans="1:5" ht="78" x14ac:dyDescent="0.25">
      <c r="A36" s="75" t="s">
        <v>15</v>
      </c>
      <c r="B36" s="74">
        <v>21</v>
      </c>
      <c r="C36" s="75" t="s">
        <v>34</v>
      </c>
      <c r="D36" s="76">
        <v>3</v>
      </c>
      <c r="E36" s="77" t="e">
        <f>VLOOKUP(B36,Administrativo!$A$1:$H$50,7,0)</f>
        <v>#N/A</v>
      </c>
    </row>
    <row r="37" spans="1:5" ht="78" x14ac:dyDescent="0.25">
      <c r="A37" s="75" t="s">
        <v>15</v>
      </c>
      <c r="B37" s="74">
        <v>22</v>
      </c>
      <c r="C37" s="75" t="s">
        <v>35</v>
      </c>
      <c r="D37" s="76">
        <v>3</v>
      </c>
      <c r="E37" s="77" t="e">
        <f>VLOOKUP(B37,Administrativo!$A$1:$H$50,7,0)</f>
        <v>#N/A</v>
      </c>
    </row>
    <row r="38" spans="1:5" ht="97.5" x14ac:dyDescent="0.25">
      <c r="A38" s="75" t="s">
        <v>15</v>
      </c>
      <c r="B38" s="74">
        <v>23</v>
      </c>
      <c r="C38" s="75" t="s">
        <v>36</v>
      </c>
      <c r="D38" s="76">
        <v>3</v>
      </c>
      <c r="E38" s="77" t="e">
        <f>VLOOKUP(B38,Administrativo!$A$1:$H$50,7,0)</f>
        <v>#N/A</v>
      </c>
    </row>
    <row r="39" spans="1:5" ht="78" x14ac:dyDescent="0.25">
      <c r="A39" s="75" t="s">
        <v>15</v>
      </c>
      <c r="B39" s="74">
        <v>24</v>
      </c>
      <c r="C39" s="75" t="s">
        <v>39</v>
      </c>
      <c r="D39" s="76">
        <v>3</v>
      </c>
      <c r="E39" s="77" t="e">
        <f>VLOOKUP(B39,Administrativo!$A$1:$H$50,7,0)</f>
        <v>#N/A</v>
      </c>
    </row>
    <row r="40" spans="1:5" ht="78" x14ac:dyDescent="0.25">
      <c r="A40" s="75" t="s">
        <v>15</v>
      </c>
      <c r="B40" s="74">
        <v>25</v>
      </c>
      <c r="C40" s="75" t="s">
        <v>40</v>
      </c>
      <c r="D40" s="76">
        <v>3</v>
      </c>
      <c r="E40" s="77" t="e">
        <f>VLOOKUP(B40,Administrativo!$A$1:$H$50,7,0)</f>
        <v>#N/A</v>
      </c>
    </row>
    <row r="41" spans="1:5" ht="78" x14ac:dyDescent="0.25">
      <c r="A41" s="75" t="s">
        <v>15</v>
      </c>
      <c r="B41" s="74">
        <v>26</v>
      </c>
      <c r="C41" s="75" t="s">
        <v>37</v>
      </c>
      <c r="D41" s="76">
        <v>5</v>
      </c>
      <c r="E41" s="77" t="e">
        <f>VLOOKUP(B41,Administrativo!$A$1:$H$50,7,0)</f>
        <v>#N/A</v>
      </c>
    </row>
    <row r="42" spans="1:5" ht="97.5" x14ac:dyDescent="0.25">
      <c r="A42" s="75" t="s">
        <v>15</v>
      </c>
      <c r="B42" s="74">
        <v>27</v>
      </c>
      <c r="C42" s="75" t="s">
        <v>38</v>
      </c>
      <c r="D42" s="76">
        <v>5</v>
      </c>
      <c r="E42" s="77" t="e">
        <f>VLOOKUP(B42,Administrativo!$A$1:$H$50,7,0)</f>
        <v>#N/A</v>
      </c>
    </row>
    <row r="43" spans="1:5" ht="39" x14ac:dyDescent="0.25">
      <c r="A43" s="75" t="s">
        <v>41</v>
      </c>
      <c r="B43" s="74">
        <v>1</v>
      </c>
      <c r="C43" s="75" t="s">
        <v>42</v>
      </c>
      <c r="D43" s="76">
        <v>2</v>
      </c>
      <c r="E43" s="77">
        <f>VLOOKUP(B43,Familia!$A$1:$H$61,7,0)</f>
        <v>0</v>
      </c>
    </row>
    <row r="44" spans="1:5" ht="39" x14ac:dyDescent="0.25">
      <c r="A44" s="75" t="s">
        <v>41</v>
      </c>
      <c r="B44" s="74">
        <v>2</v>
      </c>
      <c r="C44" s="75" t="s">
        <v>45</v>
      </c>
      <c r="D44" s="76">
        <v>2</v>
      </c>
      <c r="E44" s="77">
        <f>VLOOKUP(B44,Familia!$A$1:$H$61,7,0)</f>
        <v>0</v>
      </c>
    </row>
    <row r="45" spans="1:5" ht="39" x14ac:dyDescent="0.25">
      <c r="A45" s="75" t="s">
        <v>41</v>
      </c>
      <c r="B45" s="74">
        <v>3</v>
      </c>
      <c r="C45" s="75" t="s">
        <v>47</v>
      </c>
      <c r="D45" s="76">
        <v>2</v>
      </c>
      <c r="E45" s="77">
        <f>VLOOKUP(B45,Familia!$A$1:$H$61,7,0)</f>
        <v>0</v>
      </c>
    </row>
    <row r="46" spans="1:5" ht="58.5" x14ac:dyDescent="0.25">
      <c r="A46" s="75" t="s">
        <v>41</v>
      </c>
      <c r="B46" s="74">
        <v>4</v>
      </c>
      <c r="C46" s="75" t="s">
        <v>49</v>
      </c>
      <c r="D46" s="76">
        <v>2</v>
      </c>
      <c r="E46" s="77">
        <f>VLOOKUP(B46,Familia!$A$1:$H$61,7,0)</f>
        <v>0</v>
      </c>
    </row>
    <row r="47" spans="1:5" ht="39" x14ac:dyDescent="0.25">
      <c r="A47" s="75" t="s">
        <v>41</v>
      </c>
      <c r="B47" s="74">
        <v>5</v>
      </c>
      <c r="C47" s="75" t="s">
        <v>50</v>
      </c>
      <c r="D47" s="76">
        <v>2</v>
      </c>
      <c r="E47" s="77">
        <f>VLOOKUP(B47,Familia!$A$1:$H$61,7,0)</f>
        <v>0</v>
      </c>
    </row>
    <row r="48" spans="1:5" ht="39" x14ac:dyDescent="0.25">
      <c r="A48" s="75" t="s">
        <v>41</v>
      </c>
      <c r="B48" s="74">
        <v>6</v>
      </c>
      <c r="C48" s="75" t="s">
        <v>51</v>
      </c>
      <c r="D48" s="76">
        <v>2</v>
      </c>
      <c r="E48" s="77">
        <f>VLOOKUP(B48,Familia!$A$1:$H$61,7,0)</f>
        <v>0</v>
      </c>
    </row>
    <row r="49" spans="1:5" ht="39" x14ac:dyDescent="0.25">
      <c r="A49" s="75" t="s">
        <v>41</v>
      </c>
      <c r="B49" s="74">
        <v>7</v>
      </c>
      <c r="C49" s="75" t="s">
        <v>52</v>
      </c>
      <c r="D49" s="76">
        <v>2</v>
      </c>
      <c r="E49" s="77">
        <f>VLOOKUP(B49,Familia!$A$1:$H$61,7,0)</f>
        <v>0</v>
      </c>
    </row>
    <row r="50" spans="1:5" ht="39" x14ac:dyDescent="0.25">
      <c r="A50" s="75" t="s">
        <v>41</v>
      </c>
      <c r="B50" s="74">
        <v>8</v>
      </c>
      <c r="C50" s="75" t="s">
        <v>134</v>
      </c>
      <c r="D50" s="76">
        <v>2</v>
      </c>
      <c r="E50" s="77">
        <f>VLOOKUP(B50,Familia!$A$1:$H$61,7,0)</f>
        <v>0</v>
      </c>
    </row>
    <row r="51" spans="1:5" ht="39" x14ac:dyDescent="0.25">
      <c r="A51" s="75" t="s">
        <v>41</v>
      </c>
      <c r="B51" s="74">
        <v>9</v>
      </c>
      <c r="C51" s="75" t="s">
        <v>54</v>
      </c>
      <c r="D51" s="76">
        <v>2</v>
      </c>
      <c r="E51" s="77">
        <f>VLOOKUP(B51,Familia!$A$1:$H$61,7,0)</f>
        <v>0</v>
      </c>
    </row>
    <row r="52" spans="1:5" ht="39" x14ac:dyDescent="0.25">
      <c r="A52" s="75" t="s">
        <v>41</v>
      </c>
      <c r="B52" s="74">
        <v>10</v>
      </c>
      <c r="C52" s="75" t="s">
        <v>43</v>
      </c>
      <c r="D52" s="76">
        <v>3</v>
      </c>
      <c r="E52" s="77">
        <f>VLOOKUP(B52,Familia!$A$1:$H$61,7,0)</f>
        <v>0</v>
      </c>
    </row>
    <row r="53" spans="1:5" ht="39" x14ac:dyDescent="0.25">
      <c r="A53" s="75" t="s">
        <v>41</v>
      </c>
      <c r="B53" s="74">
        <v>11</v>
      </c>
      <c r="C53" s="75" t="s">
        <v>44</v>
      </c>
      <c r="D53" s="76">
        <v>3</v>
      </c>
      <c r="E53" s="77">
        <f>VLOOKUP(B53,Familia!$A$1:$H$61,7,0)</f>
        <v>0</v>
      </c>
    </row>
    <row r="54" spans="1:5" ht="39" x14ac:dyDescent="0.25">
      <c r="A54" s="75" t="s">
        <v>41</v>
      </c>
      <c r="B54" s="74">
        <v>12</v>
      </c>
      <c r="C54" s="75" t="s">
        <v>46</v>
      </c>
      <c r="D54" s="76">
        <v>3</v>
      </c>
      <c r="E54" s="77">
        <f>VLOOKUP(B54,Familia!$A$1:$H$61,7,0)</f>
        <v>0</v>
      </c>
    </row>
    <row r="55" spans="1:5" ht="39" x14ac:dyDescent="0.25">
      <c r="A55" s="75" t="s">
        <v>41</v>
      </c>
      <c r="B55" s="74">
        <v>13</v>
      </c>
      <c r="C55" s="75" t="s">
        <v>48</v>
      </c>
      <c r="D55" s="76">
        <v>3</v>
      </c>
      <c r="E55" s="77">
        <f>VLOOKUP(B55,Familia!$A$1:$H$61,7,0)</f>
        <v>0</v>
      </c>
    </row>
    <row r="56" spans="1:5" ht="58.5" x14ac:dyDescent="0.25">
      <c r="A56" s="75" t="s">
        <v>70</v>
      </c>
      <c r="B56" s="74">
        <v>1</v>
      </c>
      <c r="C56" s="75" t="s">
        <v>74</v>
      </c>
      <c r="D56" s="76">
        <v>2</v>
      </c>
      <c r="E56" s="77">
        <f>VLOOKUP(B56,Infraestructura!$A$1:$H$60,7,0)</f>
        <v>0</v>
      </c>
    </row>
    <row r="57" spans="1:5" ht="58.5" x14ac:dyDescent="0.25">
      <c r="A57" s="75" t="s">
        <v>70</v>
      </c>
      <c r="B57" s="74">
        <v>2</v>
      </c>
      <c r="C57" s="75" t="s">
        <v>133</v>
      </c>
      <c r="D57" s="76">
        <v>2</v>
      </c>
      <c r="E57" s="77">
        <f>VLOOKUP(B57,Infraestructura!$A$1:$H$60,7,0)</f>
        <v>0</v>
      </c>
    </row>
    <row r="58" spans="1:5" ht="58.5" x14ac:dyDescent="0.25">
      <c r="A58" s="75" t="s">
        <v>70</v>
      </c>
      <c r="B58" s="74">
        <v>3</v>
      </c>
      <c r="C58" s="75" t="s">
        <v>147</v>
      </c>
      <c r="D58" s="76">
        <v>2</v>
      </c>
      <c r="E58" s="77">
        <f>VLOOKUP(B58,Infraestructura!$A$1:$H$60,7,0)</f>
        <v>0</v>
      </c>
    </row>
    <row r="59" spans="1:5" ht="58.5" x14ac:dyDescent="0.25">
      <c r="A59" s="75" t="s">
        <v>70</v>
      </c>
      <c r="B59" s="74">
        <v>4</v>
      </c>
      <c r="C59" s="75" t="s">
        <v>148</v>
      </c>
      <c r="D59" s="76">
        <v>2</v>
      </c>
      <c r="E59" s="77">
        <f>VLOOKUP(B59,Infraestructura!$A$1:$H$60,7,0)</f>
        <v>0</v>
      </c>
    </row>
    <row r="60" spans="1:5" ht="58.5" x14ac:dyDescent="0.25">
      <c r="A60" s="75" t="s">
        <v>70</v>
      </c>
      <c r="B60" s="74">
        <v>5</v>
      </c>
      <c r="C60" s="75" t="s">
        <v>149</v>
      </c>
      <c r="D60" s="76">
        <v>2</v>
      </c>
      <c r="E60" s="77">
        <f>VLOOKUP(B60,Infraestructura!$A$1:$H$60,7,0)</f>
        <v>0</v>
      </c>
    </row>
    <row r="61" spans="1:5" ht="58.5" x14ac:dyDescent="0.25">
      <c r="A61" s="75" t="s">
        <v>70</v>
      </c>
      <c r="B61" s="74">
        <v>6</v>
      </c>
      <c r="C61" s="75" t="s">
        <v>151</v>
      </c>
      <c r="D61" s="76">
        <v>2</v>
      </c>
      <c r="E61" s="77">
        <f>VLOOKUP(B61,Infraestructura!$A$1:$H$60,7,0)</f>
        <v>0</v>
      </c>
    </row>
    <row r="62" spans="1:5" ht="58.5" x14ac:dyDescent="0.25">
      <c r="A62" s="75" t="s">
        <v>70</v>
      </c>
      <c r="B62" s="74">
        <v>7</v>
      </c>
      <c r="C62" s="75" t="s">
        <v>150</v>
      </c>
      <c r="D62" s="76">
        <v>2</v>
      </c>
      <c r="E62" s="77">
        <f>VLOOKUP(B62,Infraestructura!$A$1:$H$60,7,0)</f>
        <v>0</v>
      </c>
    </row>
    <row r="63" spans="1:5" ht="58.5" x14ac:dyDescent="0.25">
      <c r="A63" s="75" t="s">
        <v>70</v>
      </c>
      <c r="B63" s="74">
        <v>8</v>
      </c>
      <c r="C63" s="75" t="s">
        <v>87</v>
      </c>
      <c r="D63" s="76">
        <v>2</v>
      </c>
      <c r="E63" s="77">
        <f>VLOOKUP(B63,Infraestructura!$A$1:$H$60,7,0)</f>
        <v>0</v>
      </c>
    </row>
    <row r="64" spans="1:5" ht="58.5" x14ac:dyDescent="0.25">
      <c r="A64" s="75" t="s">
        <v>70</v>
      </c>
      <c r="B64" s="74">
        <v>9</v>
      </c>
      <c r="C64" s="75" t="s">
        <v>88</v>
      </c>
      <c r="D64" s="76">
        <v>2</v>
      </c>
      <c r="E64" s="77">
        <f>VLOOKUP(B64,Infraestructura!$A$1:$H$60,7,0)</f>
        <v>0</v>
      </c>
    </row>
    <row r="65" spans="1:5" ht="58.5" x14ac:dyDescent="0.25">
      <c r="A65" s="75" t="s">
        <v>70</v>
      </c>
      <c r="B65" s="74">
        <v>10</v>
      </c>
      <c r="C65" s="75" t="s">
        <v>89</v>
      </c>
      <c r="D65" s="76">
        <v>2</v>
      </c>
      <c r="E65" s="77">
        <f>VLOOKUP(B65,Infraestructura!$A$1:$H$60,7,0)</f>
        <v>0</v>
      </c>
    </row>
    <row r="66" spans="1:5" ht="58.5" x14ac:dyDescent="0.25">
      <c r="A66" s="75" t="s">
        <v>70</v>
      </c>
      <c r="B66" s="74">
        <v>11</v>
      </c>
      <c r="C66" s="75" t="s">
        <v>90</v>
      </c>
      <c r="D66" s="76">
        <v>2</v>
      </c>
      <c r="E66" s="77">
        <f>VLOOKUP(B66,Infraestructura!$A$1:$H$60,7,0)</f>
        <v>0</v>
      </c>
    </row>
    <row r="67" spans="1:5" ht="136.5" x14ac:dyDescent="0.25">
      <c r="A67" s="75" t="s">
        <v>70</v>
      </c>
      <c r="B67" s="74">
        <v>12</v>
      </c>
      <c r="C67" s="75" t="s">
        <v>81</v>
      </c>
      <c r="D67" s="76">
        <v>3</v>
      </c>
      <c r="E67" s="77">
        <f>VLOOKUP(B67,Infraestructura!$A$1:$H$60,7,0)</f>
        <v>0</v>
      </c>
    </row>
    <row r="68" spans="1:5" ht="58.5" x14ac:dyDescent="0.25">
      <c r="A68" s="75" t="s">
        <v>70</v>
      </c>
      <c r="B68" s="74">
        <v>13</v>
      </c>
      <c r="C68" s="75" t="s">
        <v>82</v>
      </c>
      <c r="D68" s="76">
        <v>3</v>
      </c>
      <c r="E68" s="77">
        <f>VLOOKUP(B68,Infraestructura!$A$1:$H$60,7,0)</f>
        <v>0</v>
      </c>
    </row>
    <row r="69" spans="1:5" ht="58.5" x14ac:dyDescent="0.25">
      <c r="A69" s="75" t="s">
        <v>70</v>
      </c>
      <c r="B69" s="74">
        <v>14</v>
      </c>
      <c r="C69" s="75" t="s">
        <v>83</v>
      </c>
      <c r="D69" s="76">
        <v>3</v>
      </c>
      <c r="E69" s="77">
        <f>VLOOKUP(B69,Infraestructura!$A$1:$H$60,7,0)</f>
        <v>0</v>
      </c>
    </row>
    <row r="70" spans="1:5" ht="58.5" x14ac:dyDescent="0.25">
      <c r="A70" s="75" t="s">
        <v>70</v>
      </c>
      <c r="B70" s="74">
        <v>15</v>
      </c>
      <c r="C70" s="75" t="s">
        <v>84</v>
      </c>
      <c r="D70" s="76">
        <v>3</v>
      </c>
      <c r="E70" s="77">
        <f>VLOOKUP(B70,Infraestructura!$A$1:$H$60,7,0)</f>
        <v>0</v>
      </c>
    </row>
    <row r="71" spans="1:5" ht="58.5" x14ac:dyDescent="0.25">
      <c r="A71" s="75" t="s">
        <v>70</v>
      </c>
      <c r="B71" s="74">
        <v>16</v>
      </c>
      <c r="C71" s="75" t="s">
        <v>91</v>
      </c>
      <c r="D71" s="76">
        <v>3</v>
      </c>
      <c r="E71" s="77">
        <f>VLOOKUP(B71,Infraestructura!$A$1:$H$60,7,0)</f>
        <v>0</v>
      </c>
    </row>
    <row r="72" spans="1:5" ht="58.5" x14ac:dyDescent="0.25">
      <c r="A72" s="75" t="s">
        <v>70</v>
      </c>
      <c r="B72" s="74" t="s">
        <v>109</v>
      </c>
      <c r="C72" s="75" t="s">
        <v>76</v>
      </c>
      <c r="D72" s="76">
        <v>3</v>
      </c>
      <c r="E72" s="77">
        <f>VLOOKUP(B72,Infraestructura!$A$1:$H$60,7,0)</f>
        <v>0</v>
      </c>
    </row>
    <row r="73" spans="1:5" ht="58.5" x14ac:dyDescent="0.25">
      <c r="A73" s="75" t="s">
        <v>70</v>
      </c>
      <c r="B73" s="74" t="s">
        <v>110</v>
      </c>
      <c r="C73" s="75" t="s">
        <v>78</v>
      </c>
      <c r="D73" s="76">
        <v>3</v>
      </c>
      <c r="E73" s="77">
        <f>VLOOKUP(B73,Infraestructura!$A$1:$H$60,7,0)</f>
        <v>0</v>
      </c>
    </row>
    <row r="74" spans="1:5" ht="58.5" x14ac:dyDescent="0.25">
      <c r="A74" s="75" t="s">
        <v>70</v>
      </c>
      <c r="B74" s="74" t="s">
        <v>111</v>
      </c>
      <c r="C74" s="75" t="s">
        <v>80</v>
      </c>
      <c r="D74" s="76">
        <v>3</v>
      </c>
      <c r="E74" s="77">
        <f>VLOOKUP(B74,Infraestructura!$A$1:$H$60,7,0)</f>
        <v>0</v>
      </c>
    </row>
    <row r="75" spans="1:5" ht="97.5" x14ac:dyDescent="0.25">
      <c r="A75" s="75" t="s">
        <v>70</v>
      </c>
      <c r="B75" s="74">
        <v>17</v>
      </c>
      <c r="C75" s="75" t="s">
        <v>71</v>
      </c>
      <c r="D75" s="76">
        <v>5</v>
      </c>
      <c r="E75" s="77">
        <f>VLOOKUP(B75,Infraestructura!$A$1:$H$60,7,0)</f>
        <v>0</v>
      </c>
    </row>
    <row r="76" spans="1:5" ht="97.5" x14ac:dyDescent="0.25">
      <c r="A76" s="75" t="s">
        <v>70</v>
      </c>
      <c r="B76" s="74">
        <v>18</v>
      </c>
      <c r="C76" s="75" t="s">
        <v>72</v>
      </c>
      <c r="D76" s="76">
        <v>5</v>
      </c>
      <c r="E76" s="77">
        <f>VLOOKUP(B76,Infraestructura!$A$1:$H$60,7,0)</f>
        <v>0</v>
      </c>
    </row>
    <row r="77" spans="1:5" ht="58.5" x14ac:dyDescent="0.25">
      <c r="A77" s="75" t="s">
        <v>70</v>
      </c>
      <c r="B77" s="74">
        <v>19</v>
      </c>
      <c r="C77" s="75" t="s">
        <v>73</v>
      </c>
      <c r="D77" s="76">
        <v>5</v>
      </c>
      <c r="E77" s="77">
        <f>VLOOKUP(B77,Infraestructura!$A$1:$H$60,7,0)</f>
        <v>0</v>
      </c>
    </row>
    <row r="78" spans="1:5" ht="58.5" x14ac:dyDescent="0.25">
      <c r="A78" s="75" t="s">
        <v>55</v>
      </c>
      <c r="B78" s="74">
        <v>1</v>
      </c>
      <c r="C78" s="75" t="s">
        <v>119</v>
      </c>
      <c r="D78" s="76">
        <v>2</v>
      </c>
      <c r="E78" s="77">
        <f>VLOOKUP(B78,Pedagogico!$A$1:$H$61,7,0)</f>
        <v>0</v>
      </c>
    </row>
    <row r="79" spans="1:5" ht="58.5" x14ac:dyDescent="0.25">
      <c r="A79" s="75" t="s">
        <v>55</v>
      </c>
      <c r="B79" s="74">
        <v>2</v>
      </c>
      <c r="C79" s="75" t="s">
        <v>120</v>
      </c>
      <c r="D79" s="76">
        <v>2</v>
      </c>
      <c r="E79" s="77">
        <f>VLOOKUP(B79,Pedagogico!$A$1:$H$61,7,0)</f>
        <v>0</v>
      </c>
    </row>
    <row r="80" spans="1:5" ht="39" x14ac:dyDescent="0.25">
      <c r="A80" s="75" t="s">
        <v>55</v>
      </c>
      <c r="B80" s="74">
        <v>3</v>
      </c>
      <c r="C80" s="75" t="s">
        <v>122</v>
      </c>
      <c r="D80" s="76">
        <v>2</v>
      </c>
      <c r="E80" s="77">
        <f>VLOOKUP(B80,Pedagogico!$A$1:$H$61,7,0)</f>
        <v>0</v>
      </c>
    </row>
    <row r="81" spans="1:5" ht="39" x14ac:dyDescent="0.25">
      <c r="A81" s="75" t="s">
        <v>55</v>
      </c>
      <c r="B81" s="74">
        <v>4</v>
      </c>
      <c r="C81" s="75" t="s">
        <v>123</v>
      </c>
      <c r="D81" s="76">
        <v>2</v>
      </c>
      <c r="E81" s="77">
        <f>VLOOKUP(B81,Pedagogico!$A$1:$H$61,7,0)</f>
        <v>0</v>
      </c>
    </row>
    <row r="82" spans="1:5" ht="39" x14ac:dyDescent="0.25">
      <c r="A82" s="75" t="s">
        <v>55</v>
      </c>
      <c r="B82" s="74">
        <v>5</v>
      </c>
      <c r="C82" s="75" t="s">
        <v>124</v>
      </c>
      <c r="D82" s="76">
        <v>2</v>
      </c>
      <c r="E82" s="77">
        <f>VLOOKUP(B82,Pedagogico!$A$1:$H$61,7,0)</f>
        <v>0</v>
      </c>
    </row>
    <row r="83" spans="1:5" ht="39" x14ac:dyDescent="0.25">
      <c r="A83" s="75" t="s">
        <v>55</v>
      </c>
      <c r="B83" s="74">
        <v>6</v>
      </c>
      <c r="C83" s="75" t="s">
        <v>125</v>
      </c>
      <c r="D83" s="76">
        <v>2</v>
      </c>
      <c r="E83" s="77">
        <f>VLOOKUP(B83,Pedagogico!$A$1:$H$61,7,0)</f>
        <v>0</v>
      </c>
    </row>
    <row r="84" spans="1:5" ht="39" x14ac:dyDescent="0.25">
      <c r="A84" s="75" t="s">
        <v>55</v>
      </c>
      <c r="B84" s="74">
        <v>7</v>
      </c>
      <c r="C84" s="75" t="s">
        <v>126</v>
      </c>
      <c r="D84" s="76">
        <v>2</v>
      </c>
      <c r="E84" s="77">
        <f>VLOOKUP(B84,Pedagogico!$A$1:$H$61,7,0)</f>
        <v>0</v>
      </c>
    </row>
    <row r="85" spans="1:5" ht="39" x14ac:dyDescent="0.25">
      <c r="A85" s="75" t="s">
        <v>55</v>
      </c>
      <c r="B85" s="74">
        <v>8</v>
      </c>
      <c r="C85" s="75" t="s">
        <v>135</v>
      </c>
      <c r="D85" s="76">
        <v>2</v>
      </c>
      <c r="E85" s="77">
        <f>VLOOKUP(B85,Pedagogico!$A$1:$H$61,7,0)</f>
        <v>0</v>
      </c>
    </row>
    <row r="86" spans="1:5" ht="39" x14ac:dyDescent="0.25">
      <c r="A86" s="75" t="s">
        <v>55</v>
      </c>
      <c r="B86" s="74">
        <v>9</v>
      </c>
      <c r="C86" s="75" t="s">
        <v>127</v>
      </c>
      <c r="D86" s="76">
        <v>2</v>
      </c>
      <c r="E86" s="77">
        <f>VLOOKUP(B86,Pedagogico!$A$1:$H$61,7,0)</f>
        <v>0</v>
      </c>
    </row>
    <row r="87" spans="1:5" ht="39" x14ac:dyDescent="0.25">
      <c r="A87" s="75" t="s">
        <v>55</v>
      </c>
      <c r="B87" s="74">
        <v>10</v>
      </c>
      <c r="C87" s="75" t="s">
        <v>128</v>
      </c>
      <c r="D87" s="76">
        <v>2</v>
      </c>
      <c r="E87" s="77">
        <f>VLOOKUP(B87,Pedagogico!$A$1:$H$61,7,0)</f>
        <v>0</v>
      </c>
    </row>
    <row r="88" spans="1:5" ht="39" x14ac:dyDescent="0.25">
      <c r="A88" s="75" t="s">
        <v>55</v>
      </c>
      <c r="B88" s="74">
        <v>11</v>
      </c>
      <c r="C88" s="75" t="s">
        <v>129</v>
      </c>
      <c r="D88" s="76">
        <v>2</v>
      </c>
      <c r="E88" s="77">
        <f>VLOOKUP(B88,Pedagogico!$A$1:$H$61,7,0)</f>
        <v>0</v>
      </c>
    </row>
    <row r="89" spans="1:5" ht="78" x14ac:dyDescent="0.25">
      <c r="A89" s="75" t="s">
        <v>55</v>
      </c>
      <c r="B89" s="74">
        <v>12</v>
      </c>
      <c r="C89" s="75" t="s">
        <v>116</v>
      </c>
      <c r="D89" s="76">
        <v>3</v>
      </c>
      <c r="E89" s="77">
        <f>VLOOKUP(B89,Pedagogico!$A$1:$H$61,7,0)</f>
        <v>0</v>
      </c>
    </row>
    <row r="90" spans="1:5" ht="39" x14ac:dyDescent="0.25">
      <c r="A90" s="75" t="s">
        <v>55</v>
      </c>
      <c r="B90" s="74">
        <v>13</v>
      </c>
      <c r="C90" s="75" t="s">
        <v>117</v>
      </c>
      <c r="D90" s="76">
        <v>3</v>
      </c>
      <c r="E90" s="77">
        <f>VLOOKUP(B90,Pedagogico!$A$1:$H$61,7,0)</f>
        <v>0</v>
      </c>
    </row>
    <row r="91" spans="1:5" ht="39" x14ac:dyDescent="0.25">
      <c r="A91" s="75" t="s">
        <v>55</v>
      </c>
      <c r="B91" s="74">
        <v>14</v>
      </c>
      <c r="C91" s="75" t="s">
        <v>118</v>
      </c>
      <c r="D91" s="76">
        <v>3</v>
      </c>
      <c r="E91" s="77">
        <f>VLOOKUP(B91,Pedagogico!$A$1:$H$61,7,0)</f>
        <v>0</v>
      </c>
    </row>
    <row r="92" spans="1:5" ht="39" x14ac:dyDescent="0.25">
      <c r="A92" s="75" t="s">
        <v>55</v>
      </c>
      <c r="B92" s="74">
        <v>15</v>
      </c>
      <c r="C92" s="75" t="s">
        <v>121</v>
      </c>
      <c r="D92" s="78">
        <v>3</v>
      </c>
      <c r="E92" s="77">
        <f>VLOOKUP(B92,Pedagogico!$A$1:$H$61,7,0)</f>
        <v>0</v>
      </c>
    </row>
    <row r="93" spans="1:5" ht="39" x14ac:dyDescent="0.25">
      <c r="A93" s="75" t="s">
        <v>56</v>
      </c>
      <c r="B93" s="74">
        <v>1</v>
      </c>
      <c r="C93" s="75" t="s">
        <v>57</v>
      </c>
      <c r="D93" s="79">
        <v>2</v>
      </c>
      <c r="E93" s="77">
        <f>VLOOKUP(B93,Salud!$A$1:$H$60,7,0)</f>
        <v>0</v>
      </c>
    </row>
    <row r="94" spans="1:5" ht="39" x14ac:dyDescent="0.25">
      <c r="A94" s="75" t="s">
        <v>56</v>
      </c>
      <c r="B94" s="74">
        <v>2</v>
      </c>
      <c r="C94" s="75" t="s">
        <v>58</v>
      </c>
      <c r="D94" s="79">
        <v>2</v>
      </c>
      <c r="E94" s="77">
        <f>VLOOKUP(B94,Salud!$A$1:$H$60,7,0)</f>
        <v>0</v>
      </c>
    </row>
    <row r="95" spans="1:5" ht="19.5" x14ac:dyDescent="0.25">
      <c r="A95" s="75" t="s">
        <v>56</v>
      </c>
      <c r="B95" s="74">
        <v>3</v>
      </c>
      <c r="C95" s="75" t="s">
        <v>63</v>
      </c>
      <c r="D95" s="80">
        <v>2</v>
      </c>
      <c r="E95" s="77">
        <f>VLOOKUP(B95,Salud!$A$1:$H$60,7,0)</f>
        <v>0</v>
      </c>
    </row>
    <row r="96" spans="1:5" ht="39" x14ac:dyDescent="0.25">
      <c r="A96" s="75" t="s">
        <v>56</v>
      </c>
      <c r="B96" s="74">
        <v>4</v>
      </c>
      <c r="C96" s="75" t="s">
        <v>65</v>
      </c>
      <c r="D96" s="76">
        <v>2</v>
      </c>
      <c r="E96" s="77">
        <f>VLOOKUP(B96,Salud!$A$1:$H$60,7,0)</f>
        <v>0</v>
      </c>
    </row>
    <row r="97" spans="1:5" ht="39" x14ac:dyDescent="0.25">
      <c r="A97" s="75" t="s">
        <v>56</v>
      </c>
      <c r="B97" s="74">
        <v>5</v>
      </c>
      <c r="C97" s="75" t="s">
        <v>68</v>
      </c>
      <c r="D97" s="76">
        <v>2</v>
      </c>
      <c r="E97" s="77">
        <f>VLOOKUP(B97,Salud!$A$1:$H$60,7,0)</f>
        <v>0</v>
      </c>
    </row>
    <row r="98" spans="1:5" ht="19.5" x14ac:dyDescent="0.25">
      <c r="A98" s="75" t="s">
        <v>56</v>
      </c>
      <c r="B98" s="74">
        <v>6</v>
      </c>
      <c r="C98" s="75" t="s">
        <v>69</v>
      </c>
      <c r="D98" s="76">
        <v>2</v>
      </c>
      <c r="E98" s="77">
        <f>VLOOKUP(B98,Salud!$A$1:$H$60,7,0)</f>
        <v>0</v>
      </c>
    </row>
    <row r="99" spans="1:5" ht="39" x14ac:dyDescent="0.25">
      <c r="A99" s="75" t="s">
        <v>56</v>
      </c>
      <c r="B99" s="74">
        <v>7</v>
      </c>
      <c r="C99" s="75" t="s">
        <v>59</v>
      </c>
      <c r="D99" s="76">
        <v>3</v>
      </c>
      <c r="E99" s="77">
        <f>VLOOKUP(B99,Salud!$A$1:$H$60,7,0)</f>
        <v>0</v>
      </c>
    </row>
    <row r="100" spans="1:5" ht="39" x14ac:dyDescent="0.25">
      <c r="A100" s="75" t="s">
        <v>56</v>
      </c>
      <c r="B100" s="74">
        <v>8</v>
      </c>
      <c r="C100" s="75" t="s">
        <v>60</v>
      </c>
      <c r="D100" s="76">
        <v>3</v>
      </c>
      <c r="E100" s="77">
        <f>VLOOKUP(B100,Salud!$A$1:$H$60,7,0)</f>
        <v>0</v>
      </c>
    </row>
    <row r="101" spans="1:5" ht="39" x14ac:dyDescent="0.25">
      <c r="A101" s="75" t="s">
        <v>56</v>
      </c>
      <c r="B101" s="74">
        <v>9</v>
      </c>
      <c r="C101" s="75" t="s">
        <v>61</v>
      </c>
      <c r="D101" s="76">
        <v>3</v>
      </c>
      <c r="E101" s="77">
        <f>VLOOKUP(B101,Salud!$A$1:$H$60,7,0)</f>
        <v>0</v>
      </c>
    </row>
    <row r="102" spans="1:5" ht="39" x14ac:dyDescent="0.25">
      <c r="A102" s="75" t="s">
        <v>56</v>
      </c>
      <c r="B102" s="74">
        <v>10</v>
      </c>
      <c r="C102" s="75" t="s">
        <v>62</v>
      </c>
      <c r="D102" s="76">
        <v>3</v>
      </c>
      <c r="E102" s="77">
        <f>VLOOKUP(B102,Salud!$A$1:$H$60,7,0)</f>
        <v>0</v>
      </c>
    </row>
    <row r="103" spans="1:5" ht="39" x14ac:dyDescent="0.25">
      <c r="A103" s="75" t="s">
        <v>56</v>
      </c>
      <c r="B103" s="74">
        <v>11</v>
      </c>
      <c r="C103" s="75" t="s">
        <v>64</v>
      </c>
      <c r="D103" s="76">
        <v>3</v>
      </c>
      <c r="E103" s="77">
        <f>VLOOKUP(B103,Salud!$A$1:$H$60,7,0)</f>
        <v>0</v>
      </c>
    </row>
    <row r="104" spans="1:5" ht="58.5" x14ac:dyDescent="0.25">
      <c r="A104" s="75" t="s">
        <v>56</v>
      </c>
      <c r="B104" s="74">
        <v>12</v>
      </c>
      <c r="C104" s="75" t="s">
        <v>66</v>
      </c>
      <c r="D104" s="76">
        <v>4</v>
      </c>
      <c r="E104" s="77">
        <f>VLOOKUP(B104,Salud!$A$1:$H$60,7,0)</f>
        <v>0</v>
      </c>
    </row>
    <row r="105" spans="1:5" ht="39" x14ac:dyDescent="0.25">
      <c r="A105" s="75" t="s">
        <v>56</v>
      </c>
      <c r="B105" s="74">
        <v>13</v>
      </c>
      <c r="C105" s="75" t="s">
        <v>67</v>
      </c>
      <c r="D105" s="76">
        <v>4</v>
      </c>
      <c r="E105" s="77">
        <f>VLOOKUP(B105,Salud!$A$1:$H$60,7,0)</f>
        <v>0</v>
      </c>
    </row>
    <row r="106" spans="1:5" ht="16.5" x14ac:dyDescent="0.3">
      <c r="A106" s="70"/>
      <c r="B106" s="3"/>
      <c r="C106" s="3"/>
      <c r="D106" s="3"/>
      <c r="E106" s="3"/>
    </row>
    <row r="107" spans="1:5" ht="16.5" x14ac:dyDescent="0.3">
      <c r="A107" s="70"/>
      <c r="B107" s="3"/>
      <c r="C107" s="3"/>
      <c r="D107" s="3"/>
      <c r="E107" s="3"/>
    </row>
  </sheetData>
  <autoFilter ref="A15:K105" xr:uid="{00000000-0009-0000-0000-000003000000}"/>
  <sortState xmlns:xlrd2="http://schemas.microsoft.com/office/spreadsheetml/2017/richdata2" ref="A16:E105">
    <sortCondition ref="E16:E105" customList="2,3,4,1,5"/>
  </sortState>
  <conditionalFormatting sqref="E16:E105">
    <cfRule type="colorScale" priority="1">
      <colorScale>
        <cfvo type="num" val="0"/>
        <cfvo type="num" val="0.4"/>
        <cfvo type="num" val="1"/>
        <color rgb="FFF8696B"/>
        <color rgb="FFFFEB84"/>
        <color rgb="FF63BE7B"/>
      </colorScale>
    </cfRule>
  </conditionalFormatting>
  <pageMargins left="0.7" right="0.7" top="0.75" bottom="0.75" header="0.3" footer="0.3"/>
  <pageSetup paperSize="9" scale="66" fitToHeight="0" orientation="portrait" r:id="rId1"/>
  <rowBreaks count="1" manualBreakCount="1">
    <brk id="10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E167"/>
  <sheetViews>
    <sheetView showGridLines="0" view="pageBreakPreview" topLeftCell="B9" zoomScale="85" zoomScaleNormal="130" zoomScaleSheetLayoutView="85" workbookViewId="0">
      <selection activeCell="B12" sqref="B12:B15"/>
    </sheetView>
  </sheetViews>
  <sheetFormatPr baseColWidth="10" defaultColWidth="11.42578125" defaultRowHeight="12.75" customHeight="1" zeroHeight="1" x14ac:dyDescent="0.25"/>
  <cols>
    <col min="1" max="1" width="3" hidden="1" customWidth="1"/>
    <col min="2" max="2" width="27" style="71" customWidth="1"/>
    <col min="3" max="3" width="4.42578125" customWidth="1"/>
    <col min="4" max="4" width="95.28515625" customWidth="1"/>
    <col min="5" max="5" width="10.7109375" style="95" customWidth="1"/>
  </cols>
  <sheetData>
    <row r="1" spans="1:5" ht="25.5" x14ac:dyDescent="0.35">
      <c r="A1" s="7"/>
      <c r="B1" s="70"/>
      <c r="C1" s="72"/>
      <c r="D1" s="93" t="s">
        <v>3</v>
      </c>
      <c r="E1" s="93" t="s">
        <v>152</v>
      </c>
    </row>
    <row r="2" spans="1:5" ht="21" x14ac:dyDescent="0.4">
      <c r="A2" s="8"/>
      <c r="B2" s="70"/>
      <c r="C2" s="73"/>
      <c r="D2" s="85" t="s">
        <v>15</v>
      </c>
      <c r="E2" s="86">
        <f>Admin</f>
        <v>0</v>
      </c>
    </row>
    <row r="3" spans="1:5" ht="21" x14ac:dyDescent="0.4">
      <c r="A3" s="8"/>
      <c r="B3" s="70"/>
      <c r="C3" s="73"/>
      <c r="D3" s="85" t="s">
        <v>41</v>
      </c>
      <c r="E3" s="86">
        <f>Flia</f>
        <v>0</v>
      </c>
    </row>
    <row r="4" spans="1:5" ht="21" x14ac:dyDescent="0.4">
      <c r="A4" s="8"/>
      <c r="B4" s="70"/>
      <c r="C4" s="73"/>
      <c r="D4" s="85" t="s">
        <v>70</v>
      </c>
      <c r="E4" s="86">
        <f>Infra</f>
        <v>0</v>
      </c>
    </row>
    <row r="5" spans="1:5" ht="21" x14ac:dyDescent="0.4">
      <c r="A5" s="8"/>
      <c r="B5" s="70"/>
      <c r="C5" s="73"/>
      <c r="D5" s="85" t="s">
        <v>55</v>
      </c>
      <c r="E5" s="86">
        <f>peda</f>
        <v>0</v>
      </c>
    </row>
    <row r="6" spans="1:5" ht="21" x14ac:dyDescent="0.4">
      <c r="A6" s="8"/>
      <c r="B6" s="70"/>
      <c r="C6" s="73"/>
      <c r="D6" s="85" t="s">
        <v>56</v>
      </c>
      <c r="E6" s="86">
        <f>salud</f>
        <v>0</v>
      </c>
    </row>
    <row r="7" spans="1:5" ht="21" x14ac:dyDescent="0.4">
      <c r="A7" s="8"/>
      <c r="B7" s="70"/>
      <c r="C7" s="73"/>
      <c r="D7" s="94" t="s">
        <v>153</v>
      </c>
      <c r="E7" s="86">
        <f>SUBTOTAL(101,Tabla13[Total])</f>
        <v>0</v>
      </c>
    </row>
    <row r="8" spans="1:5" ht="19.5" x14ac:dyDescent="0.3">
      <c r="A8" s="8"/>
      <c r="B8" s="70"/>
      <c r="C8" s="73"/>
    </row>
    <row r="9" spans="1:5" ht="19.5" x14ac:dyDescent="0.3">
      <c r="A9" s="8"/>
      <c r="B9" s="70"/>
      <c r="C9" s="73"/>
    </row>
    <row r="10" spans="1:5" ht="19.5" x14ac:dyDescent="0.3">
      <c r="A10" s="8"/>
      <c r="B10" s="70"/>
      <c r="C10" s="73"/>
    </row>
    <row r="11" spans="1:5" ht="19.5" x14ac:dyDescent="0.3">
      <c r="A11" s="8"/>
      <c r="B11" s="70"/>
      <c r="C11" s="73"/>
      <c r="D11" s="8"/>
      <c r="E11" s="96"/>
    </row>
    <row r="12" spans="1:5" ht="19.5" x14ac:dyDescent="0.3">
      <c r="A12" s="8"/>
      <c r="B12" s="70"/>
      <c r="C12" s="73"/>
      <c r="D12" s="8"/>
      <c r="E12" s="96"/>
    </row>
    <row r="13" spans="1:5" ht="19.5" x14ac:dyDescent="0.3">
      <c r="A13" s="8"/>
      <c r="B13" s="70"/>
      <c r="C13" s="73"/>
      <c r="D13" s="8"/>
      <c r="E13" s="96"/>
    </row>
    <row r="14" spans="1:5" ht="19.5" x14ac:dyDescent="0.3">
      <c r="A14" s="8"/>
      <c r="B14" s="70"/>
      <c r="C14" s="73"/>
      <c r="D14" s="8"/>
      <c r="E14" s="96"/>
    </row>
    <row r="15" spans="1:5" ht="19.5" x14ac:dyDescent="0.3">
      <c r="A15" s="8"/>
      <c r="B15" s="70"/>
      <c r="C15" s="73"/>
      <c r="D15" s="8"/>
      <c r="E15" s="96"/>
    </row>
    <row r="16" spans="1:5" ht="19.5" x14ac:dyDescent="0.3">
      <c r="A16" s="8"/>
      <c r="B16" s="70"/>
      <c r="C16" s="73"/>
      <c r="D16" s="8"/>
      <c r="E16" s="96"/>
    </row>
    <row r="17" spans="1:5" ht="19.5" x14ac:dyDescent="0.3">
      <c r="A17" s="8"/>
      <c r="B17" s="70"/>
      <c r="C17" s="73"/>
      <c r="D17" s="8"/>
      <c r="E17" s="96"/>
    </row>
    <row r="18" spans="1:5" ht="19.5" x14ac:dyDescent="0.3">
      <c r="A18" s="8"/>
      <c r="B18" s="70"/>
      <c r="C18" s="73"/>
      <c r="D18" s="8"/>
      <c r="E18" s="96"/>
    </row>
    <row r="19" spans="1:5" ht="19.5" x14ac:dyDescent="0.3">
      <c r="A19" s="8"/>
      <c r="B19" s="70"/>
      <c r="C19" s="73"/>
      <c r="D19" s="8"/>
      <c r="E19" s="96"/>
    </row>
    <row r="20" spans="1:5" ht="19.5" x14ac:dyDescent="0.3">
      <c r="A20" s="8"/>
      <c r="B20" s="70"/>
      <c r="C20" s="73"/>
      <c r="D20" s="8"/>
      <c r="E20" s="96"/>
    </row>
    <row r="21" spans="1:5" ht="19.5" x14ac:dyDescent="0.3">
      <c r="A21" s="8"/>
      <c r="B21" s="70"/>
      <c r="C21" s="73"/>
      <c r="D21" s="8"/>
      <c r="E21" s="96"/>
    </row>
    <row r="22" spans="1:5" ht="16.5" x14ac:dyDescent="0.3">
      <c r="A22" s="3"/>
      <c r="B22" s="70"/>
      <c r="C22" s="3"/>
      <c r="D22" s="3"/>
      <c r="E22" s="97"/>
    </row>
    <row r="23" spans="1:5" ht="85.5" customHeight="1" x14ac:dyDescent="0.25">
      <c r="A23" s="98"/>
      <c r="B23" s="99" t="s">
        <v>3</v>
      </c>
      <c r="C23" s="100" t="s">
        <v>4</v>
      </c>
      <c r="D23" s="93" t="s">
        <v>5</v>
      </c>
      <c r="E23" s="101" t="s">
        <v>154</v>
      </c>
    </row>
    <row r="24" spans="1:5" ht="39" x14ac:dyDescent="0.25">
      <c r="A24" s="102">
        <v>2</v>
      </c>
      <c r="B24" s="103" t="s">
        <v>15</v>
      </c>
      <c r="C24" s="104">
        <v>1</v>
      </c>
      <c r="D24" s="105" t="s">
        <v>114</v>
      </c>
      <c r="E24" s="106">
        <f>VLOOKUP(C24,'Administrativo(1)'!$A$1:$H$58,7,0)</f>
        <v>0</v>
      </c>
    </row>
    <row r="25" spans="1:5" ht="39" x14ac:dyDescent="0.25">
      <c r="A25" s="102">
        <v>2</v>
      </c>
      <c r="B25" s="103" t="s">
        <v>15</v>
      </c>
      <c r="C25" s="104">
        <v>2</v>
      </c>
      <c r="D25" s="119" t="s">
        <v>23</v>
      </c>
      <c r="E25" s="106">
        <f>VLOOKUP(C25,Administrativo!$A$1:$H$50,7,0)</f>
        <v>0</v>
      </c>
    </row>
    <row r="26" spans="1:5" ht="39" x14ac:dyDescent="0.25">
      <c r="A26" s="102">
        <v>2</v>
      </c>
      <c r="B26" s="103" t="s">
        <v>15</v>
      </c>
      <c r="C26" s="104">
        <v>3</v>
      </c>
      <c r="D26" s="105" t="s">
        <v>25</v>
      </c>
      <c r="E26" s="106">
        <f>VLOOKUP(C26,Administrativo!$A$1:$H$50,7,0)</f>
        <v>0</v>
      </c>
    </row>
    <row r="27" spans="1:5" ht="39" x14ac:dyDescent="0.25">
      <c r="A27" s="102">
        <v>2</v>
      </c>
      <c r="B27" s="103" t="s">
        <v>15</v>
      </c>
      <c r="C27" s="104">
        <v>4</v>
      </c>
      <c r="D27" s="105" t="s">
        <v>115</v>
      </c>
      <c r="E27" s="106">
        <f>VLOOKUP(C27,Administrativo!$A$1:$H$50,7,0)</f>
        <v>0</v>
      </c>
    </row>
    <row r="28" spans="1:5" ht="58.5" x14ac:dyDescent="0.25">
      <c r="A28" s="102">
        <v>2</v>
      </c>
      <c r="B28" s="103" t="s">
        <v>15</v>
      </c>
      <c r="C28" s="104">
        <v>5</v>
      </c>
      <c r="D28" s="105" t="s">
        <v>29</v>
      </c>
      <c r="E28" s="106">
        <f>VLOOKUP(C28,Administrativo!$A$1:$H$50,7,0)</f>
        <v>0</v>
      </c>
    </row>
    <row r="29" spans="1:5" ht="78" x14ac:dyDescent="0.25">
      <c r="A29" s="102">
        <v>2</v>
      </c>
      <c r="B29" s="103" t="s">
        <v>15</v>
      </c>
      <c r="C29" s="104">
        <v>6</v>
      </c>
      <c r="D29" s="105" t="s">
        <v>139</v>
      </c>
      <c r="E29" s="106">
        <f>VLOOKUP(C29,Administrativo!$A$1:$H$50,7,0)</f>
        <v>0</v>
      </c>
    </row>
    <row r="30" spans="1:5" ht="58.5" x14ac:dyDescent="0.25">
      <c r="A30" s="102">
        <v>2</v>
      </c>
      <c r="B30" s="103" t="s">
        <v>15</v>
      </c>
      <c r="C30" s="104">
        <v>7</v>
      </c>
      <c r="D30" s="105" t="s">
        <v>141</v>
      </c>
      <c r="E30" s="106">
        <f>VLOOKUP(C30,Administrativo!$A$1:$H$50,7,0)</f>
        <v>0</v>
      </c>
    </row>
    <row r="31" spans="1:5" ht="58.5" x14ac:dyDescent="0.25">
      <c r="A31" s="102">
        <v>2</v>
      </c>
      <c r="B31" s="103" t="s">
        <v>15</v>
      </c>
      <c r="C31" s="104">
        <v>8</v>
      </c>
      <c r="D31" s="105" t="s">
        <v>140</v>
      </c>
      <c r="E31" s="106">
        <f>VLOOKUP(C31,Administrativo!$A$1:$H$50,7,0)</f>
        <v>0</v>
      </c>
    </row>
    <row r="32" spans="1:5" ht="97.5" x14ac:dyDescent="0.25">
      <c r="A32" s="102">
        <v>2</v>
      </c>
      <c r="B32" s="103" t="s">
        <v>15</v>
      </c>
      <c r="C32" s="104">
        <v>9</v>
      </c>
      <c r="D32" s="105" t="s">
        <v>142</v>
      </c>
      <c r="E32" s="106">
        <f>VLOOKUP(C32,Administrativo!$A$1:$H$50,7,0)</f>
        <v>0</v>
      </c>
    </row>
    <row r="33" spans="1:5" ht="78" x14ac:dyDescent="0.25">
      <c r="A33" s="102">
        <v>2</v>
      </c>
      <c r="B33" s="103" t="s">
        <v>15</v>
      </c>
      <c r="C33" s="104">
        <v>10</v>
      </c>
      <c r="D33" s="119" t="s">
        <v>31</v>
      </c>
      <c r="E33" s="106">
        <f>VLOOKUP(C33,Administrativo!$A$1:$H$50,7,0)</f>
        <v>0</v>
      </c>
    </row>
    <row r="34" spans="1:5" ht="58.5" x14ac:dyDescent="0.25">
      <c r="A34" s="102">
        <v>2</v>
      </c>
      <c r="B34" s="103" t="s">
        <v>15</v>
      </c>
      <c r="C34" s="104">
        <v>11</v>
      </c>
      <c r="D34" s="119" t="s">
        <v>143</v>
      </c>
      <c r="E34" s="106">
        <f>VLOOKUP(C34,Administrativo!$A$1:$H$50,7,0)</f>
        <v>0</v>
      </c>
    </row>
    <row r="35" spans="1:5" ht="58.5" x14ac:dyDescent="0.25">
      <c r="A35" s="102">
        <v>2</v>
      </c>
      <c r="B35" s="103" t="s">
        <v>15</v>
      </c>
      <c r="C35" s="104">
        <v>12</v>
      </c>
      <c r="D35" s="119" t="s">
        <v>146</v>
      </c>
      <c r="E35" s="106">
        <f>VLOOKUP(C35,Administrativo!$A$1:$H$50,7,0)</f>
        <v>0</v>
      </c>
    </row>
    <row r="36" spans="1:5" ht="58.5" x14ac:dyDescent="0.25">
      <c r="A36" s="102">
        <v>2</v>
      </c>
      <c r="B36" s="103" t="s">
        <v>15</v>
      </c>
      <c r="C36" s="104">
        <v>13</v>
      </c>
      <c r="D36" s="119" t="s">
        <v>145</v>
      </c>
      <c r="E36" s="106">
        <f>VLOOKUP(C36,Administrativo!$A$1:$H$50,7,0)</f>
        <v>0</v>
      </c>
    </row>
    <row r="37" spans="1:5" ht="58.5" x14ac:dyDescent="0.25">
      <c r="A37" s="102">
        <v>2</v>
      </c>
      <c r="B37" s="103" t="s">
        <v>15</v>
      </c>
      <c r="C37" s="104">
        <v>14</v>
      </c>
      <c r="D37" s="119" t="s">
        <v>144</v>
      </c>
      <c r="E37" s="106">
        <f>VLOOKUP(C37,Administrativo!$A$1:$H$50,7,0)</f>
        <v>0</v>
      </c>
    </row>
    <row r="38" spans="1:5" ht="39" x14ac:dyDescent="0.25">
      <c r="A38" s="102">
        <v>2</v>
      </c>
      <c r="B38" s="103" t="s">
        <v>15</v>
      </c>
      <c r="C38" s="104">
        <v>15</v>
      </c>
      <c r="D38" s="105" t="s">
        <v>33</v>
      </c>
      <c r="E38" s="106">
        <f>VLOOKUP(C38,Administrativo!$A$1:$H$50,7,0)</f>
        <v>0</v>
      </c>
    </row>
    <row r="39" spans="1:5" ht="58.5" x14ac:dyDescent="0.25">
      <c r="A39" s="102">
        <v>3</v>
      </c>
      <c r="B39" s="103" t="s">
        <v>15</v>
      </c>
      <c r="C39" s="104">
        <v>16</v>
      </c>
      <c r="D39" s="120" t="s">
        <v>138</v>
      </c>
      <c r="E39" s="106">
        <f>VLOOKUP(C39,Administrativo!$A$1:$H$50,7,0)</f>
        <v>0</v>
      </c>
    </row>
    <row r="40" spans="1:5" ht="58.5" x14ac:dyDescent="0.25">
      <c r="A40" s="102">
        <v>3</v>
      </c>
      <c r="B40" s="103" t="s">
        <v>15</v>
      </c>
      <c r="C40" s="104">
        <v>17</v>
      </c>
      <c r="D40" s="105" t="s">
        <v>136</v>
      </c>
      <c r="E40" s="106">
        <f>VLOOKUP(C40,Administrativo!$A$1:$H$50,7,0)</f>
        <v>0</v>
      </c>
    </row>
    <row r="41" spans="1:5" ht="58.5" x14ac:dyDescent="0.25">
      <c r="A41" s="102">
        <v>3</v>
      </c>
      <c r="B41" s="103" t="s">
        <v>15</v>
      </c>
      <c r="C41" s="104">
        <v>18</v>
      </c>
      <c r="D41" s="105" t="s">
        <v>137</v>
      </c>
      <c r="E41" s="106" t="e">
        <f>VLOOKUP(C41,Administrativo!$A$1:$H$50,7,0)</f>
        <v>#N/A</v>
      </c>
    </row>
    <row r="42" spans="1:5" ht="58.5" x14ac:dyDescent="0.25">
      <c r="A42" s="102">
        <v>3</v>
      </c>
      <c r="B42" s="103" t="s">
        <v>15</v>
      </c>
      <c r="C42" s="104">
        <v>19</v>
      </c>
      <c r="D42" s="105" t="s">
        <v>112</v>
      </c>
      <c r="E42" s="106" t="e">
        <f>VLOOKUP(C42,Administrativo!$A$1:$H$50,7,0)</f>
        <v>#N/A</v>
      </c>
    </row>
    <row r="43" spans="1:5" ht="78" x14ac:dyDescent="0.25">
      <c r="A43" s="102">
        <v>3</v>
      </c>
      <c r="B43" s="103" t="s">
        <v>15</v>
      </c>
      <c r="C43" s="104">
        <v>20</v>
      </c>
      <c r="D43" s="119" t="s">
        <v>113</v>
      </c>
      <c r="E43" s="106" t="e">
        <f>VLOOKUP(C43,Administrativo!$A$1:$H$50,7,0)</f>
        <v>#N/A</v>
      </c>
    </row>
    <row r="44" spans="1:5" ht="78" x14ac:dyDescent="0.25">
      <c r="A44" s="102">
        <v>3</v>
      </c>
      <c r="B44" s="103" t="s">
        <v>15</v>
      </c>
      <c r="C44" s="104">
        <v>21</v>
      </c>
      <c r="D44" s="119" t="s">
        <v>34</v>
      </c>
      <c r="E44" s="106" t="e">
        <f>VLOOKUP(C44,Administrativo!$A$1:$H$50,7,0)</f>
        <v>#N/A</v>
      </c>
    </row>
    <row r="45" spans="1:5" ht="78" x14ac:dyDescent="0.25">
      <c r="A45" s="102">
        <v>3</v>
      </c>
      <c r="B45" s="103" t="s">
        <v>15</v>
      </c>
      <c r="C45" s="104">
        <v>22</v>
      </c>
      <c r="D45" s="119" t="s">
        <v>35</v>
      </c>
      <c r="E45" s="106" t="e">
        <f>VLOOKUP(C45,Administrativo!$A$1:$H$50,7,0)</f>
        <v>#N/A</v>
      </c>
    </row>
    <row r="46" spans="1:5" ht="78" x14ac:dyDescent="0.25">
      <c r="A46" s="102">
        <v>3</v>
      </c>
      <c r="B46" s="103" t="s">
        <v>15</v>
      </c>
      <c r="C46" s="104">
        <v>23</v>
      </c>
      <c r="D46" s="119" t="s">
        <v>36</v>
      </c>
      <c r="E46" s="106" t="e">
        <f>VLOOKUP(C46,Administrativo!$A$1:$H$50,7,0)</f>
        <v>#N/A</v>
      </c>
    </row>
    <row r="47" spans="1:5" ht="78" x14ac:dyDescent="0.25">
      <c r="A47" s="102">
        <v>3</v>
      </c>
      <c r="B47" s="103" t="s">
        <v>15</v>
      </c>
      <c r="C47" s="104">
        <v>24</v>
      </c>
      <c r="D47" s="119" t="s">
        <v>39</v>
      </c>
      <c r="E47" s="106" t="e">
        <f>VLOOKUP(C47,Administrativo!$A$1:$H$50,7,0)</f>
        <v>#N/A</v>
      </c>
    </row>
    <row r="48" spans="1:5" ht="78" x14ac:dyDescent="0.25">
      <c r="A48" s="102">
        <v>3</v>
      </c>
      <c r="B48" s="103" t="s">
        <v>15</v>
      </c>
      <c r="C48" s="104">
        <v>25</v>
      </c>
      <c r="D48" s="119" t="s">
        <v>40</v>
      </c>
      <c r="E48" s="106" t="e">
        <f>VLOOKUP(C48,Administrativo!$A$1:$H$50,7,0)</f>
        <v>#N/A</v>
      </c>
    </row>
    <row r="49" spans="1:5" ht="78" x14ac:dyDescent="0.25">
      <c r="A49" s="102">
        <v>5</v>
      </c>
      <c r="B49" s="103" t="s">
        <v>15</v>
      </c>
      <c r="C49" s="104">
        <v>26</v>
      </c>
      <c r="D49" s="119" t="s">
        <v>37</v>
      </c>
      <c r="E49" s="106" t="e">
        <f>VLOOKUP(C49,Administrativo!$A$1:$H$50,7,0)</f>
        <v>#N/A</v>
      </c>
    </row>
    <row r="50" spans="1:5" ht="97.5" x14ac:dyDescent="0.25">
      <c r="A50" s="102">
        <v>5</v>
      </c>
      <c r="B50" s="103" t="s">
        <v>15</v>
      </c>
      <c r="C50" s="104">
        <v>27</v>
      </c>
      <c r="D50" s="119" t="s">
        <v>38</v>
      </c>
      <c r="E50" s="106" t="e">
        <f>VLOOKUP(C50,Administrativo!$A$1:$H$50,7,0)</f>
        <v>#N/A</v>
      </c>
    </row>
    <row r="51" spans="1:5" ht="39" x14ac:dyDescent="0.25">
      <c r="A51" s="102">
        <v>2</v>
      </c>
      <c r="B51" s="103" t="s">
        <v>15</v>
      </c>
      <c r="C51" s="104" t="s">
        <v>155</v>
      </c>
      <c r="D51" s="117">
        <f>VLOOKUP(C51,Administrativo!$A$1:$H$50,2,0)</f>
        <v>0</v>
      </c>
      <c r="E51" s="106">
        <f>VLOOKUP(C51,Administrativo!$A$1:$H$50,7,0)</f>
        <v>0</v>
      </c>
    </row>
    <row r="52" spans="1:5" ht="39" x14ac:dyDescent="0.25">
      <c r="A52" s="102">
        <v>2</v>
      </c>
      <c r="B52" s="103" t="s">
        <v>15</v>
      </c>
      <c r="C52" s="104" t="s">
        <v>156</v>
      </c>
      <c r="D52" s="117">
        <f>VLOOKUP(C52,Administrativo!$A$1:$H$50,2,0)</f>
        <v>0</v>
      </c>
      <c r="E52" s="106">
        <f>VLOOKUP(C52,Administrativo!$A$1:$H$50,7,0)</f>
        <v>0</v>
      </c>
    </row>
    <row r="53" spans="1:5" ht="39" x14ac:dyDescent="0.25">
      <c r="A53" s="102">
        <v>2</v>
      </c>
      <c r="B53" s="103" t="s">
        <v>15</v>
      </c>
      <c r="C53" s="104" t="s">
        <v>157</v>
      </c>
      <c r="D53" s="117">
        <f>VLOOKUP(C53,Administrativo!$A$1:$H$50,2,0)</f>
        <v>0</v>
      </c>
      <c r="E53" s="106">
        <f>VLOOKUP(C53,Administrativo!$A$1:$H$50,7,0)</f>
        <v>0</v>
      </c>
    </row>
    <row r="54" spans="1:5" ht="39" x14ac:dyDescent="0.25">
      <c r="A54" s="102">
        <v>2</v>
      </c>
      <c r="B54" s="103" t="s">
        <v>15</v>
      </c>
      <c r="C54" s="104" t="s">
        <v>158</v>
      </c>
      <c r="D54" s="117">
        <f>VLOOKUP(C54,Administrativo!$A$1:$H$50,2,0)</f>
        <v>0</v>
      </c>
      <c r="E54" s="106">
        <f>VLOOKUP(C54,Administrativo!$A$1:$H$50,7,0)</f>
        <v>0</v>
      </c>
    </row>
    <row r="55" spans="1:5" ht="39" x14ac:dyDescent="0.25">
      <c r="A55" s="102">
        <v>2</v>
      </c>
      <c r="B55" s="103" t="s">
        <v>15</v>
      </c>
      <c r="C55" s="104" t="s">
        <v>159</v>
      </c>
      <c r="D55" s="117">
        <f>VLOOKUP(C55,Administrativo!$A$1:$H$50,2,0)</f>
        <v>0</v>
      </c>
      <c r="E55" s="106">
        <f>VLOOKUP(C55,Administrativo!$A$1:$H$50,7,0)</f>
        <v>0</v>
      </c>
    </row>
    <row r="56" spans="1:5" ht="39" x14ac:dyDescent="0.25">
      <c r="A56" s="102">
        <v>2</v>
      </c>
      <c r="B56" s="103" t="s">
        <v>15</v>
      </c>
      <c r="C56" s="104" t="s">
        <v>160</v>
      </c>
      <c r="D56" s="117">
        <f>VLOOKUP(C56,Administrativo!$A$1:$H$50,2,0)</f>
        <v>0</v>
      </c>
      <c r="E56" s="106">
        <f>VLOOKUP(C56,Administrativo!$A$1:$H$50,7,0)</f>
        <v>0</v>
      </c>
    </row>
    <row r="57" spans="1:5" ht="39" x14ac:dyDescent="0.25">
      <c r="A57" s="102">
        <v>2</v>
      </c>
      <c r="B57" s="103" t="s">
        <v>15</v>
      </c>
      <c r="C57" s="104" t="s">
        <v>161</v>
      </c>
      <c r="D57" s="117">
        <f>VLOOKUP(C57,Administrativo!$A$1:$H$50,2,0)</f>
        <v>0</v>
      </c>
      <c r="E57" s="106">
        <f>VLOOKUP(C57,Administrativo!$A$1:$H$50,7,0)</f>
        <v>0</v>
      </c>
    </row>
    <row r="58" spans="1:5" ht="39" x14ac:dyDescent="0.25">
      <c r="A58" s="102">
        <v>2</v>
      </c>
      <c r="B58" s="103" t="s">
        <v>15</v>
      </c>
      <c r="C58" s="104" t="s">
        <v>162</v>
      </c>
      <c r="D58" s="117">
        <f>VLOOKUP(C58,Administrativo!$A$1:$H$50,2,0)</f>
        <v>0</v>
      </c>
      <c r="E58" s="106">
        <f>VLOOKUP(C58,Administrativo!$A$1:$H$50,7,0)</f>
        <v>0</v>
      </c>
    </row>
    <row r="59" spans="1:5" ht="39" x14ac:dyDescent="0.25">
      <c r="A59" s="102">
        <v>2</v>
      </c>
      <c r="B59" s="103" t="s">
        <v>15</v>
      </c>
      <c r="C59" s="104" t="s">
        <v>163</v>
      </c>
      <c r="D59" s="117">
        <f>VLOOKUP(C59,Administrativo!$A$1:$H$50,2,0)</f>
        <v>0</v>
      </c>
      <c r="E59" s="106">
        <f>VLOOKUP(C59,Administrativo!$A$1:$H$50,7,0)</f>
        <v>0</v>
      </c>
    </row>
    <row r="60" spans="1:5" ht="39" x14ac:dyDescent="0.25">
      <c r="A60" s="102">
        <v>2</v>
      </c>
      <c r="B60" s="103" t="s">
        <v>41</v>
      </c>
      <c r="C60" s="104">
        <v>1</v>
      </c>
      <c r="D60" s="121" t="s">
        <v>42</v>
      </c>
      <c r="E60" s="106">
        <f>VLOOKUP(C60,Familia!$A$1:$H$61,7,0)</f>
        <v>0</v>
      </c>
    </row>
    <row r="61" spans="1:5" ht="39" x14ac:dyDescent="0.25">
      <c r="A61" s="102">
        <v>2</v>
      </c>
      <c r="B61" s="103" t="s">
        <v>41</v>
      </c>
      <c r="C61" s="104">
        <v>2</v>
      </c>
      <c r="D61" s="121" t="s">
        <v>45</v>
      </c>
      <c r="E61" s="106">
        <f>VLOOKUP(C61,Familia!$A$1:$H$61,7,0)</f>
        <v>0</v>
      </c>
    </row>
    <row r="62" spans="1:5" ht="39" x14ac:dyDescent="0.25">
      <c r="A62" s="102">
        <v>2</v>
      </c>
      <c r="B62" s="103" t="s">
        <v>41</v>
      </c>
      <c r="C62" s="104">
        <v>3</v>
      </c>
      <c r="D62" s="121" t="s">
        <v>47</v>
      </c>
      <c r="E62" s="106">
        <f>VLOOKUP(C62,Familia!$A$1:$H$61,7,0)</f>
        <v>0</v>
      </c>
    </row>
    <row r="63" spans="1:5" ht="39" x14ac:dyDescent="0.25">
      <c r="A63" s="102">
        <v>2</v>
      </c>
      <c r="B63" s="103" t="s">
        <v>41</v>
      </c>
      <c r="C63" s="104">
        <v>4</v>
      </c>
      <c r="D63" s="121" t="s">
        <v>49</v>
      </c>
      <c r="E63" s="106">
        <f>VLOOKUP(C63,Familia!$A$1:$H$61,7,0)</f>
        <v>0</v>
      </c>
    </row>
    <row r="64" spans="1:5" ht="39" x14ac:dyDescent="0.25">
      <c r="A64" s="102">
        <v>2</v>
      </c>
      <c r="B64" s="103" t="s">
        <v>41</v>
      </c>
      <c r="C64" s="104">
        <v>5</v>
      </c>
      <c r="D64" s="121" t="s">
        <v>50</v>
      </c>
      <c r="E64" s="106">
        <f>VLOOKUP(C64,Familia!$A$1:$H$61,7,0)</f>
        <v>0</v>
      </c>
    </row>
    <row r="65" spans="1:5" ht="39" x14ac:dyDescent="0.25">
      <c r="A65" s="102">
        <v>2</v>
      </c>
      <c r="B65" s="103" t="s">
        <v>41</v>
      </c>
      <c r="C65" s="104">
        <v>6</v>
      </c>
      <c r="D65" s="121" t="s">
        <v>51</v>
      </c>
      <c r="E65" s="106">
        <f>VLOOKUP(C65,Familia!$A$1:$H$61,7,0)</f>
        <v>0</v>
      </c>
    </row>
    <row r="66" spans="1:5" ht="39" x14ac:dyDescent="0.25">
      <c r="A66" s="102">
        <v>2</v>
      </c>
      <c r="B66" s="103" t="s">
        <v>41</v>
      </c>
      <c r="C66" s="104">
        <v>7</v>
      </c>
      <c r="D66" s="121" t="s">
        <v>52</v>
      </c>
      <c r="E66" s="106">
        <f>VLOOKUP(C66,Familia!$A$1:$H$61,7,0)</f>
        <v>0</v>
      </c>
    </row>
    <row r="67" spans="1:5" ht="39" x14ac:dyDescent="0.25">
      <c r="A67" s="102">
        <v>2</v>
      </c>
      <c r="B67" s="103" t="s">
        <v>41</v>
      </c>
      <c r="C67" s="104">
        <v>8</v>
      </c>
      <c r="D67" s="121" t="s">
        <v>134</v>
      </c>
      <c r="E67" s="106">
        <f>VLOOKUP(C67,Familia!$A$1:$H$61,7,0)</f>
        <v>0</v>
      </c>
    </row>
    <row r="68" spans="1:5" ht="39" x14ac:dyDescent="0.25">
      <c r="A68" s="102">
        <v>2</v>
      </c>
      <c r="B68" s="103" t="s">
        <v>41</v>
      </c>
      <c r="C68" s="104">
        <v>9</v>
      </c>
      <c r="D68" s="121" t="s">
        <v>54</v>
      </c>
      <c r="E68" s="106">
        <f>VLOOKUP(C68,Familia!$A$1:$H$61,7,0)</f>
        <v>0</v>
      </c>
    </row>
    <row r="69" spans="1:5" ht="39" x14ac:dyDescent="0.25">
      <c r="A69" s="102">
        <v>3</v>
      </c>
      <c r="B69" s="103" t="s">
        <v>41</v>
      </c>
      <c r="C69" s="104">
        <v>10</v>
      </c>
      <c r="D69" s="121" t="s">
        <v>43</v>
      </c>
      <c r="E69" s="106">
        <f>VLOOKUP(C69,Familia!$A$1:$H$61,7,0)</f>
        <v>0</v>
      </c>
    </row>
    <row r="70" spans="1:5" ht="39" x14ac:dyDescent="0.25">
      <c r="A70" s="102">
        <v>3</v>
      </c>
      <c r="B70" s="103" t="s">
        <v>41</v>
      </c>
      <c r="C70" s="104">
        <v>11</v>
      </c>
      <c r="D70" s="121" t="s">
        <v>44</v>
      </c>
      <c r="E70" s="106">
        <f>VLOOKUP(C70,Familia!$A$1:$H$61,7,0)</f>
        <v>0</v>
      </c>
    </row>
    <row r="71" spans="1:5" ht="39" x14ac:dyDescent="0.25">
      <c r="A71" s="102">
        <v>3</v>
      </c>
      <c r="B71" s="103" t="s">
        <v>41</v>
      </c>
      <c r="C71" s="104">
        <v>12</v>
      </c>
      <c r="D71" s="121" t="s">
        <v>46</v>
      </c>
      <c r="E71" s="106">
        <f>VLOOKUP(C71,Familia!$A$1:$H$61,7,0)</f>
        <v>0</v>
      </c>
    </row>
    <row r="72" spans="1:5" ht="39" x14ac:dyDescent="0.25">
      <c r="A72" s="102">
        <v>3</v>
      </c>
      <c r="B72" s="103" t="s">
        <v>41</v>
      </c>
      <c r="C72" s="104">
        <v>13</v>
      </c>
      <c r="D72" s="121" t="s">
        <v>48</v>
      </c>
      <c r="E72" s="106">
        <f>VLOOKUP(C72,Familia!$A$1:$H$61,7,0)</f>
        <v>0</v>
      </c>
    </row>
    <row r="73" spans="1:5" ht="39" x14ac:dyDescent="0.25">
      <c r="A73" s="102">
        <v>2</v>
      </c>
      <c r="B73" s="103" t="s">
        <v>41</v>
      </c>
      <c r="C73" s="104" t="s">
        <v>155</v>
      </c>
      <c r="D73" s="117">
        <f>VLOOKUP(C73,Familia!$A$1:$H$61,2,0)</f>
        <v>0</v>
      </c>
      <c r="E73" s="106">
        <f>VLOOKUP(C73,Familia!$A$1:$H$61,7,0)</f>
        <v>0</v>
      </c>
    </row>
    <row r="74" spans="1:5" ht="39" x14ac:dyDescent="0.25">
      <c r="A74" s="102">
        <v>2</v>
      </c>
      <c r="B74" s="103" t="s">
        <v>41</v>
      </c>
      <c r="C74" s="104" t="s">
        <v>156</v>
      </c>
      <c r="D74" s="117">
        <f>VLOOKUP(C74,Familia!$A$1:$H$61,2,0)</f>
        <v>0</v>
      </c>
      <c r="E74" s="106">
        <f>VLOOKUP(C74,Familia!$A$1:$H$61,7,0)</f>
        <v>0</v>
      </c>
    </row>
    <row r="75" spans="1:5" ht="39" x14ac:dyDescent="0.25">
      <c r="A75" s="102">
        <v>2</v>
      </c>
      <c r="B75" s="103" t="s">
        <v>41</v>
      </c>
      <c r="C75" s="104" t="s">
        <v>157</v>
      </c>
      <c r="D75" s="117">
        <f>VLOOKUP(C75,Familia!$A$1:$H$61,2,0)</f>
        <v>0</v>
      </c>
      <c r="E75" s="106">
        <f>VLOOKUP(C75,Familia!$A$1:$H$61,7,0)</f>
        <v>0</v>
      </c>
    </row>
    <row r="76" spans="1:5" ht="39" x14ac:dyDescent="0.25">
      <c r="A76" s="102">
        <v>2</v>
      </c>
      <c r="B76" s="103" t="s">
        <v>41</v>
      </c>
      <c r="C76" s="104" t="s">
        <v>158</v>
      </c>
      <c r="D76" s="117">
        <f>VLOOKUP(C76,Familia!$A$1:$H$61,2,0)</f>
        <v>0</v>
      </c>
      <c r="E76" s="106">
        <f>VLOOKUP(C76,Familia!$A$1:$H$61,7,0)</f>
        <v>0</v>
      </c>
    </row>
    <row r="77" spans="1:5" ht="39" x14ac:dyDescent="0.25">
      <c r="A77" s="102">
        <v>2</v>
      </c>
      <c r="B77" s="103" t="s">
        <v>41</v>
      </c>
      <c r="C77" s="104" t="s">
        <v>159</v>
      </c>
      <c r="D77" s="117">
        <f>VLOOKUP(C77,Familia!$A$1:$H$61,2,0)</f>
        <v>0</v>
      </c>
      <c r="E77" s="106">
        <f>VLOOKUP(C77,Familia!$A$1:$H$61,7,0)</f>
        <v>0</v>
      </c>
    </row>
    <row r="78" spans="1:5" ht="39" x14ac:dyDescent="0.25">
      <c r="A78" s="102">
        <v>2</v>
      </c>
      <c r="B78" s="103" t="s">
        <v>41</v>
      </c>
      <c r="C78" s="104" t="s">
        <v>160</v>
      </c>
      <c r="D78" s="117">
        <f>VLOOKUP(C78,Familia!$A$1:$H$61,2,0)</f>
        <v>0</v>
      </c>
      <c r="E78" s="106">
        <f>VLOOKUP(C78,Familia!$A$1:$H$61,7,0)</f>
        <v>0</v>
      </c>
    </row>
    <row r="79" spans="1:5" ht="58.5" x14ac:dyDescent="0.25">
      <c r="A79" s="102">
        <v>2</v>
      </c>
      <c r="B79" s="103" t="s">
        <v>70</v>
      </c>
      <c r="C79" s="104">
        <v>1</v>
      </c>
      <c r="D79" s="121" t="s">
        <v>74</v>
      </c>
      <c r="E79" s="106">
        <f>VLOOKUP(C79,Infraestructura!$A$1:$H$60,7,0)</f>
        <v>0</v>
      </c>
    </row>
    <row r="80" spans="1:5" ht="58.5" x14ac:dyDescent="0.25">
      <c r="A80" s="102">
        <v>2</v>
      </c>
      <c r="B80" s="103" t="s">
        <v>70</v>
      </c>
      <c r="C80" s="104">
        <v>2</v>
      </c>
      <c r="D80" s="121" t="s">
        <v>133</v>
      </c>
      <c r="E80" s="106">
        <f>VLOOKUP(C80,Infraestructura!$A$1:$H$60,7,0)</f>
        <v>0</v>
      </c>
    </row>
    <row r="81" spans="1:5" ht="58.5" x14ac:dyDescent="0.25">
      <c r="A81" s="102">
        <v>2</v>
      </c>
      <c r="B81" s="103" t="s">
        <v>70</v>
      </c>
      <c r="C81" s="104">
        <v>3</v>
      </c>
      <c r="D81" s="121" t="s">
        <v>147</v>
      </c>
      <c r="E81" s="106">
        <f>VLOOKUP(C81,Infraestructura!$A$1:$H$60,7,0)</f>
        <v>0</v>
      </c>
    </row>
    <row r="82" spans="1:5" ht="58.5" x14ac:dyDescent="0.25">
      <c r="A82" s="102">
        <v>2</v>
      </c>
      <c r="B82" s="103" t="s">
        <v>70</v>
      </c>
      <c r="C82" s="104">
        <v>4</v>
      </c>
      <c r="D82" s="121" t="s">
        <v>148</v>
      </c>
      <c r="E82" s="106">
        <f>VLOOKUP(C82,Infraestructura!$A$1:$H$60,7,0)</f>
        <v>0</v>
      </c>
    </row>
    <row r="83" spans="1:5" ht="58.5" x14ac:dyDescent="0.25">
      <c r="A83" s="102">
        <v>2</v>
      </c>
      <c r="B83" s="103" t="s">
        <v>70</v>
      </c>
      <c r="C83" s="104">
        <v>5</v>
      </c>
      <c r="D83" s="121" t="s">
        <v>149</v>
      </c>
      <c r="E83" s="106">
        <f>VLOOKUP(C83,Infraestructura!$A$1:$H$60,7,0)</f>
        <v>0</v>
      </c>
    </row>
    <row r="84" spans="1:5" ht="58.5" x14ac:dyDescent="0.25">
      <c r="A84" s="102">
        <v>2</v>
      </c>
      <c r="B84" s="103" t="s">
        <v>70</v>
      </c>
      <c r="C84" s="104">
        <v>6</v>
      </c>
      <c r="D84" s="121" t="s">
        <v>151</v>
      </c>
      <c r="E84" s="106">
        <f>VLOOKUP(C84,Infraestructura!$A$1:$H$60,7,0)</f>
        <v>0</v>
      </c>
    </row>
    <row r="85" spans="1:5" ht="58.5" x14ac:dyDescent="0.25">
      <c r="A85" s="102">
        <v>2</v>
      </c>
      <c r="B85" s="103" t="s">
        <v>70</v>
      </c>
      <c r="C85" s="104">
        <v>7</v>
      </c>
      <c r="D85" s="121" t="s">
        <v>150</v>
      </c>
      <c r="E85" s="106">
        <f>VLOOKUP(C85,Infraestructura!$A$1:$H$60,7,0)</f>
        <v>0</v>
      </c>
    </row>
    <row r="86" spans="1:5" ht="58.5" x14ac:dyDescent="0.25">
      <c r="A86" s="102">
        <v>2</v>
      </c>
      <c r="B86" s="103" t="s">
        <v>70</v>
      </c>
      <c r="C86" s="104">
        <v>8</v>
      </c>
      <c r="D86" s="121" t="s">
        <v>87</v>
      </c>
      <c r="E86" s="106">
        <f>VLOOKUP(C86,Infraestructura!$A$1:$H$60,7,0)</f>
        <v>0</v>
      </c>
    </row>
    <row r="87" spans="1:5" ht="58.5" x14ac:dyDescent="0.25">
      <c r="A87" s="102">
        <v>2</v>
      </c>
      <c r="B87" s="103" t="s">
        <v>70</v>
      </c>
      <c r="C87" s="104">
        <v>9</v>
      </c>
      <c r="D87" s="121" t="s">
        <v>88</v>
      </c>
      <c r="E87" s="106">
        <f>VLOOKUP(C87,Infraestructura!$A$1:$H$60,7,0)</f>
        <v>0</v>
      </c>
    </row>
    <row r="88" spans="1:5" ht="58.5" x14ac:dyDescent="0.25">
      <c r="A88" s="102">
        <v>2</v>
      </c>
      <c r="B88" s="103" t="s">
        <v>70</v>
      </c>
      <c r="C88" s="104">
        <v>10</v>
      </c>
      <c r="D88" s="121" t="s">
        <v>89</v>
      </c>
      <c r="E88" s="106">
        <f>VLOOKUP(C88,Infraestructura!$A$1:$H$60,7,0)</f>
        <v>0</v>
      </c>
    </row>
    <row r="89" spans="1:5" ht="58.5" x14ac:dyDescent="0.25">
      <c r="A89" s="102">
        <v>2</v>
      </c>
      <c r="B89" s="103" t="s">
        <v>70</v>
      </c>
      <c r="C89" s="104">
        <v>11</v>
      </c>
      <c r="D89" s="121" t="s">
        <v>90</v>
      </c>
      <c r="E89" s="106">
        <f>VLOOKUP(C89,Infraestructura!$A$1:$H$60,7,0)</f>
        <v>0</v>
      </c>
    </row>
    <row r="90" spans="1:5" ht="136.5" x14ac:dyDescent="0.25">
      <c r="A90" s="102">
        <v>3</v>
      </c>
      <c r="B90" s="103" t="s">
        <v>70</v>
      </c>
      <c r="C90" s="104">
        <v>12</v>
      </c>
      <c r="D90" s="121" t="s">
        <v>81</v>
      </c>
      <c r="E90" s="106">
        <f>VLOOKUP(C90,Infraestructura!$A$1:$H$60,7,0)</f>
        <v>0</v>
      </c>
    </row>
    <row r="91" spans="1:5" ht="58.5" x14ac:dyDescent="0.25">
      <c r="A91" s="102">
        <v>3</v>
      </c>
      <c r="B91" s="103" t="s">
        <v>70</v>
      </c>
      <c r="C91" s="104">
        <v>13</v>
      </c>
      <c r="D91" s="121" t="s">
        <v>82</v>
      </c>
      <c r="E91" s="106">
        <f>VLOOKUP(C91,Infraestructura!$A$1:$H$60,7,0)</f>
        <v>0</v>
      </c>
    </row>
    <row r="92" spans="1:5" ht="58.5" x14ac:dyDescent="0.25">
      <c r="A92" s="102">
        <v>3</v>
      </c>
      <c r="B92" s="103" t="s">
        <v>70</v>
      </c>
      <c r="C92" s="104">
        <v>14</v>
      </c>
      <c r="D92" s="121" t="s">
        <v>83</v>
      </c>
      <c r="E92" s="106">
        <f>VLOOKUP(C92,Infraestructura!$A$1:$H$60,7,0)</f>
        <v>0</v>
      </c>
    </row>
    <row r="93" spans="1:5" ht="58.5" x14ac:dyDescent="0.25">
      <c r="A93" s="102">
        <v>3</v>
      </c>
      <c r="B93" s="103" t="s">
        <v>70</v>
      </c>
      <c r="C93" s="104">
        <v>15</v>
      </c>
      <c r="D93" s="121" t="s">
        <v>84</v>
      </c>
      <c r="E93" s="106">
        <f>VLOOKUP(C93,Infraestructura!$A$1:$H$60,7,0)</f>
        <v>0</v>
      </c>
    </row>
    <row r="94" spans="1:5" ht="58.5" x14ac:dyDescent="0.25">
      <c r="A94" s="102">
        <v>3</v>
      </c>
      <c r="B94" s="103" t="s">
        <v>70</v>
      </c>
      <c r="C94" s="104">
        <v>16</v>
      </c>
      <c r="D94" s="121" t="s">
        <v>91</v>
      </c>
      <c r="E94" s="106">
        <f>VLOOKUP(C94,Infraestructura!$A$1:$H$60,7,0)</f>
        <v>0</v>
      </c>
    </row>
    <row r="95" spans="1:5" ht="58.5" x14ac:dyDescent="0.25">
      <c r="A95" s="102">
        <v>3</v>
      </c>
      <c r="B95" s="103" t="s">
        <v>70</v>
      </c>
      <c r="C95" s="104" t="s">
        <v>109</v>
      </c>
      <c r="D95" s="121" t="s">
        <v>76</v>
      </c>
      <c r="E95" s="106">
        <f>VLOOKUP(C95,Infraestructura!$A$1:$H$60,7,0)</f>
        <v>0</v>
      </c>
    </row>
    <row r="96" spans="1:5" ht="58.5" x14ac:dyDescent="0.25">
      <c r="A96" s="102">
        <v>3</v>
      </c>
      <c r="B96" s="103" t="s">
        <v>70</v>
      </c>
      <c r="C96" s="104" t="s">
        <v>110</v>
      </c>
      <c r="D96" s="121" t="s">
        <v>78</v>
      </c>
      <c r="E96" s="106">
        <f>VLOOKUP(C96,Infraestructura!$A$1:$H$60,7,0)</f>
        <v>0</v>
      </c>
    </row>
    <row r="97" spans="1:5" ht="58.5" x14ac:dyDescent="0.25">
      <c r="A97" s="102">
        <v>3</v>
      </c>
      <c r="B97" s="103" t="s">
        <v>70</v>
      </c>
      <c r="C97" s="104" t="s">
        <v>111</v>
      </c>
      <c r="D97" s="121" t="s">
        <v>80</v>
      </c>
      <c r="E97" s="106">
        <f>VLOOKUP(C97,Infraestructura!$A$1:$H$60,7,0)</f>
        <v>0</v>
      </c>
    </row>
    <row r="98" spans="1:5" ht="97.5" x14ac:dyDescent="0.25">
      <c r="A98" s="102">
        <v>5</v>
      </c>
      <c r="B98" s="103" t="s">
        <v>70</v>
      </c>
      <c r="C98" s="104">
        <v>17</v>
      </c>
      <c r="D98" s="121" t="s">
        <v>71</v>
      </c>
      <c r="E98" s="106">
        <f>VLOOKUP(C98,Infraestructura!$A$1:$H$60,7,0)</f>
        <v>0</v>
      </c>
    </row>
    <row r="99" spans="1:5" ht="78" x14ac:dyDescent="0.25">
      <c r="A99" s="102">
        <v>5</v>
      </c>
      <c r="B99" s="103" t="s">
        <v>70</v>
      </c>
      <c r="C99" s="104">
        <v>18</v>
      </c>
      <c r="D99" s="121" t="s">
        <v>72</v>
      </c>
      <c r="E99" s="106">
        <f>VLOOKUP(C99,Infraestructura!$A$1:$H$60,7,0)</f>
        <v>0</v>
      </c>
    </row>
    <row r="100" spans="1:5" ht="58.5" x14ac:dyDescent="0.25">
      <c r="A100" s="102">
        <v>5</v>
      </c>
      <c r="B100" s="103" t="s">
        <v>70</v>
      </c>
      <c r="C100" s="104">
        <v>19</v>
      </c>
      <c r="D100" s="121" t="s">
        <v>73</v>
      </c>
      <c r="E100" s="106">
        <f>VLOOKUP(C100,Infraestructura!$A$1:$H$60,7,0)</f>
        <v>0</v>
      </c>
    </row>
    <row r="101" spans="1:5" ht="58.5" x14ac:dyDescent="0.25">
      <c r="A101" s="102">
        <v>2</v>
      </c>
      <c r="B101" s="103" t="s">
        <v>70</v>
      </c>
      <c r="C101" s="104" t="s">
        <v>155</v>
      </c>
      <c r="D101" s="117">
        <f>VLOOKUP(C101,Infraestructura!$A$1:$H$60,2,0)</f>
        <v>0</v>
      </c>
      <c r="E101" s="106">
        <f>VLOOKUP(C101,Infraestructura!$A$1:$H$60,7,0)</f>
        <v>0</v>
      </c>
    </row>
    <row r="102" spans="1:5" ht="58.5" x14ac:dyDescent="0.25">
      <c r="A102" s="102">
        <v>2</v>
      </c>
      <c r="B102" s="103" t="s">
        <v>70</v>
      </c>
      <c r="C102" s="104" t="s">
        <v>156</v>
      </c>
      <c r="D102" s="117">
        <f>VLOOKUP(C102,Infraestructura!$A$1:$H$60,2,0)</f>
        <v>0</v>
      </c>
      <c r="E102" s="106">
        <f>VLOOKUP(C102,Infraestructura!$A$1:$H$60,7,0)</f>
        <v>0</v>
      </c>
    </row>
    <row r="103" spans="1:5" ht="58.5" x14ac:dyDescent="0.25">
      <c r="A103" s="102">
        <v>2</v>
      </c>
      <c r="B103" s="103" t="s">
        <v>70</v>
      </c>
      <c r="C103" s="104" t="s">
        <v>157</v>
      </c>
      <c r="D103" s="117">
        <f>VLOOKUP(C103,Infraestructura!$A$1:$H$60,2,0)</f>
        <v>0</v>
      </c>
      <c r="E103" s="106">
        <f>VLOOKUP(C103,Infraestructura!$A$1:$H$60,7,0)</f>
        <v>0</v>
      </c>
    </row>
    <row r="104" spans="1:5" ht="58.5" x14ac:dyDescent="0.25">
      <c r="A104" s="102">
        <v>2</v>
      </c>
      <c r="B104" s="103" t="s">
        <v>70</v>
      </c>
      <c r="C104" s="104" t="s">
        <v>158</v>
      </c>
      <c r="D104" s="117">
        <f>VLOOKUP(C104,Infraestructura!$A$1:$H$60,2,0)</f>
        <v>0</v>
      </c>
      <c r="E104" s="106">
        <f>VLOOKUP(C104,Infraestructura!$A$1:$H$60,7,0)</f>
        <v>0</v>
      </c>
    </row>
    <row r="105" spans="1:5" ht="58.5" x14ac:dyDescent="0.25">
      <c r="A105" s="102">
        <v>2</v>
      </c>
      <c r="B105" s="103" t="s">
        <v>70</v>
      </c>
      <c r="C105" s="104" t="s">
        <v>159</v>
      </c>
      <c r="D105" s="117">
        <f>VLOOKUP(C105,Infraestructura!$A$1:$H$60,2,0)</f>
        <v>0</v>
      </c>
      <c r="E105" s="106">
        <f>VLOOKUP(C105,Infraestructura!$A$1:$H$60,7,0)</f>
        <v>0</v>
      </c>
    </row>
    <row r="106" spans="1:5" ht="58.5" x14ac:dyDescent="0.25">
      <c r="A106" s="102">
        <v>2</v>
      </c>
      <c r="B106" s="103" t="s">
        <v>70</v>
      </c>
      <c r="C106" s="104" t="s">
        <v>160</v>
      </c>
      <c r="D106" s="117">
        <f>VLOOKUP(C106,Infraestructura!$A$1:$H$60,2,0)</f>
        <v>0</v>
      </c>
      <c r="E106" s="106">
        <f>VLOOKUP(C106,Infraestructura!$A$1:$H$60,7,0)</f>
        <v>0</v>
      </c>
    </row>
    <row r="107" spans="1:5" ht="58.5" x14ac:dyDescent="0.25">
      <c r="A107" s="102">
        <v>2</v>
      </c>
      <c r="B107" s="103" t="s">
        <v>70</v>
      </c>
      <c r="C107" s="104" t="s">
        <v>161</v>
      </c>
      <c r="D107" s="117">
        <f>VLOOKUP(C107,Infraestructura!$A$1:$H$60,2,0)</f>
        <v>0</v>
      </c>
      <c r="E107" s="106">
        <f>VLOOKUP(C107,Infraestructura!$A$1:$H$60,7,0)</f>
        <v>0</v>
      </c>
    </row>
    <row r="108" spans="1:5" ht="58.5" x14ac:dyDescent="0.25">
      <c r="A108" s="102">
        <v>2</v>
      </c>
      <c r="B108" s="103" t="s">
        <v>70</v>
      </c>
      <c r="C108" s="104" t="s">
        <v>162</v>
      </c>
      <c r="D108" s="117">
        <f>VLOOKUP(C108,Infraestructura!$A$1:$H$60,2,0)</f>
        <v>0</v>
      </c>
      <c r="E108" s="106">
        <f>VLOOKUP(C108,Infraestructura!$A$1:$H$60,7,0)</f>
        <v>0</v>
      </c>
    </row>
    <row r="109" spans="1:5" ht="58.5" x14ac:dyDescent="0.25">
      <c r="A109" s="102">
        <v>2</v>
      </c>
      <c r="B109" s="103" t="s">
        <v>70</v>
      </c>
      <c r="C109" s="104" t="s">
        <v>163</v>
      </c>
      <c r="D109" s="117">
        <f>VLOOKUP(C109,Infraestructura!$A$1:$H$60,2,0)</f>
        <v>0</v>
      </c>
      <c r="E109" s="106">
        <f>VLOOKUP(C109,Infraestructura!$A$1:$H$60,7,0)</f>
        <v>0</v>
      </c>
    </row>
    <row r="110" spans="1:5" ht="58.5" x14ac:dyDescent="0.25">
      <c r="A110" s="102">
        <v>2</v>
      </c>
      <c r="B110" s="103" t="s">
        <v>55</v>
      </c>
      <c r="C110" s="104">
        <v>1</v>
      </c>
      <c r="D110" s="121" t="s">
        <v>119</v>
      </c>
      <c r="E110" s="106">
        <f>VLOOKUP(C110,Pedagogico!$A$1:$H$61,7,0)</f>
        <v>0</v>
      </c>
    </row>
    <row r="111" spans="1:5" ht="58.5" x14ac:dyDescent="0.25">
      <c r="A111" s="102">
        <v>2</v>
      </c>
      <c r="B111" s="103" t="s">
        <v>55</v>
      </c>
      <c r="C111" s="104">
        <v>2</v>
      </c>
      <c r="D111" s="121" t="s">
        <v>120</v>
      </c>
      <c r="E111" s="106">
        <f>VLOOKUP(C111,Pedagogico!$A$1:$H$61,7,0)</f>
        <v>0</v>
      </c>
    </row>
    <row r="112" spans="1:5" ht="39" x14ac:dyDescent="0.25">
      <c r="A112" s="102">
        <v>2</v>
      </c>
      <c r="B112" s="103" t="s">
        <v>55</v>
      </c>
      <c r="C112" s="104">
        <v>3</v>
      </c>
      <c r="D112" s="121" t="s">
        <v>122</v>
      </c>
      <c r="E112" s="106">
        <f>VLOOKUP(C112,Pedagogico!$A$1:$H$61,7,0)</f>
        <v>0</v>
      </c>
    </row>
    <row r="113" spans="1:5" ht="39" x14ac:dyDescent="0.25">
      <c r="A113" s="102">
        <v>2</v>
      </c>
      <c r="B113" s="103" t="s">
        <v>55</v>
      </c>
      <c r="C113" s="104">
        <v>4</v>
      </c>
      <c r="D113" s="121" t="s">
        <v>123</v>
      </c>
      <c r="E113" s="106">
        <f>VLOOKUP(C113,Pedagogico!$A$1:$H$61,7,0)</f>
        <v>0</v>
      </c>
    </row>
    <row r="114" spans="1:5" ht="39" x14ac:dyDescent="0.25">
      <c r="A114" s="102">
        <v>2</v>
      </c>
      <c r="B114" s="103" t="s">
        <v>55</v>
      </c>
      <c r="C114" s="104">
        <v>5</v>
      </c>
      <c r="D114" s="121" t="s">
        <v>124</v>
      </c>
      <c r="E114" s="106">
        <f>VLOOKUP(C114,Pedagogico!$A$1:$H$61,7,0)</f>
        <v>0</v>
      </c>
    </row>
    <row r="115" spans="1:5" ht="39" x14ac:dyDescent="0.25">
      <c r="A115" s="102">
        <v>2</v>
      </c>
      <c r="B115" s="103" t="s">
        <v>55</v>
      </c>
      <c r="C115" s="104">
        <v>6</v>
      </c>
      <c r="D115" s="121" t="s">
        <v>125</v>
      </c>
      <c r="E115" s="106">
        <f>VLOOKUP(C115,Pedagogico!$A$1:$H$61,7,0)</f>
        <v>0</v>
      </c>
    </row>
    <row r="116" spans="1:5" ht="39" x14ac:dyDescent="0.25">
      <c r="A116" s="102">
        <v>2</v>
      </c>
      <c r="B116" s="103" t="s">
        <v>55</v>
      </c>
      <c r="C116" s="104">
        <v>7</v>
      </c>
      <c r="D116" s="121" t="s">
        <v>126</v>
      </c>
      <c r="E116" s="106">
        <f>VLOOKUP(C116,Pedagogico!$A$1:$H$61,7,0)</f>
        <v>0</v>
      </c>
    </row>
    <row r="117" spans="1:5" ht="39" x14ac:dyDescent="0.25">
      <c r="A117" s="102">
        <v>2</v>
      </c>
      <c r="B117" s="103" t="s">
        <v>55</v>
      </c>
      <c r="C117" s="104">
        <v>8</v>
      </c>
      <c r="D117" s="121" t="s">
        <v>135</v>
      </c>
      <c r="E117" s="106">
        <f>VLOOKUP(C117,Pedagogico!$A$1:$H$61,7,0)</f>
        <v>0</v>
      </c>
    </row>
    <row r="118" spans="1:5" ht="39" x14ac:dyDescent="0.25">
      <c r="A118" s="102">
        <v>2</v>
      </c>
      <c r="B118" s="103" t="s">
        <v>55</v>
      </c>
      <c r="C118" s="104">
        <v>9</v>
      </c>
      <c r="D118" s="121" t="s">
        <v>127</v>
      </c>
      <c r="E118" s="106">
        <f>VLOOKUP(C118,Pedagogico!$A$1:$H$61,7,0)</f>
        <v>0</v>
      </c>
    </row>
    <row r="119" spans="1:5" ht="39" x14ac:dyDescent="0.25">
      <c r="A119" s="102">
        <v>2</v>
      </c>
      <c r="B119" s="103" t="s">
        <v>55</v>
      </c>
      <c r="C119" s="104">
        <v>10</v>
      </c>
      <c r="D119" s="121" t="s">
        <v>128</v>
      </c>
      <c r="E119" s="106">
        <f>VLOOKUP(C119,Pedagogico!$A$1:$H$61,7,0)</f>
        <v>0</v>
      </c>
    </row>
    <row r="120" spans="1:5" ht="39" x14ac:dyDescent="0.25">
      <c r="A120" s="102">
        <v>2</v>
      </c>
      <c r="B120" s="103" t="s">
        <v>55</v>
      </c>
      <c r="C120" s="104">
        <v>11</v>
      </c>
      <c r="D120" s="121" t="s">
        <v>129</v>
      </c>
      <c r="E120" s="106">
        <f>VLOOKUP(C120,Pedagogico!$A$1:$H$61,7,0)</f>
        <v>0</v>
      </c>
    </row>
    <row r="121" spans="1:5" ht="39" x14ac:dyDescent="0.25">
      <c r="A121" s="102"/>
      <c r="B121" s="103" t="s">
        <v>55</v>
      </c>
      <c r="C121" s="104">
        <v>12</v>
      </c>
      <c r="D121" s="121" t="s">
        <v>164</v>
      </c>
      <c r="E121" s="106">
        <f>VLOOKUP(C121,Pedagogico!$A$1:$H$61,7,0)</f>
        <v>0</v>
      </c>
    </row>
    <row r="122" spans="1:5" ht="78" x14ac:dyDescent="0.25">
      <c r="A122" s="102">
        <v>3</v>
      </c>
      <c r="B122" s="103" t="s">
        <v>55</v>
      </c>
      <c r="C122" s="104">
        <v>13</v>
      </c>
      <c r="D122" s="121" t="s">
        <v>116</v>
      </c>
      <c r="E122" s="106">
        <f>VLOOKUP(C122,Pedagogico!$A$1:$H$61,7,0)</f>
        <v>0</v>
      </c>
    </row>
    <row r="123" spans="1:5" ht="39" x14ac:dyDescent="0.25">
      <c r="A123" s="102">
        <v>3</v>
      </c>
      <c r="B123" s="103" t="s">
        <v>55</v>
      </c>
      <c r="C123" s="104">
        <v>14</v>
      </c>
      <c r="D123" s="121" t="s">
        <v>117</v>
      </c>
      <c r="E123" s="106">
        <f>VLOOKUP(C123,Pedagogico!$A$1:$H$61,7,0)</f>
        <v>0</v>
      </c>
    </row>
    <row r="124" spans="1:5" ht="39" x14ac:dyDescent="0.25">
      <c r="A124" s="102">
        <v>3</v>
      </c>
      <c r="B124" s="103" t="s">
        <v>55</v>
      </c>
      <c r="C124" s="104">
        <v>15</v>
      </c>
      <c r="D124" s="121" t="s">
        <v>118</v>
      </c>
      <c r="E124" s="106">
        <f>VLOOKUP(C124,Pedagogico!$A$1:$H$61,7,0)</f>
        <v>0</v>
      </c>
    </row>
    <row r="125" spans="1:5" ht="39" x14ac:dyDescent="0.25">
      <c r="A125" s="107">
        <v>3</v>
      </c>
      <c r="B125" s="103" t="s">
        <v>55</v>
      </c>
      <c r="C125" s="104">
        <v>16</v>
      </c>
      <c r="D125" s="121" t="s">
        <v>121</v>
      </c>
      <c r="E125" s="106">
        <f>VLOOKUP(C125,Pedagogico!$A$1:$H$61,7,0)</f>
        <v>0</v>
      </c>
    </row>
    <row r="126" spans="1:5" ht="58.5" x14ac:dyDescent="0.25">
      <c r="A126" s="102">
        <v>2</v>
      </c>
      <c r="B126" s="103" t="s">
        <v>70</v>
      </c>
      <c r="C126" s="104" t="s">
        <v>155</v>
      </c>
      <c r="D126" s="117">
        <f>VLOOKUP(C126,Pedagogico!$A$1:$H$61,2,0)</f>
        <v>0</v>
      </c>
      <c r="E126" s="106">
        <f>VLOOKUP(C126,Pedagogico!$A$1:$H$61,7,0)</f>
        <v>0</v>
      </c>
    </row>
    <row r="127" spans="1:5" ht="58.5" x14ac:dyDescent="0.25">
      <c r="A127" s="102">
        <v>2</v>
      </c>
      <c r="B127" s="103" t="s">
        <v>70</v>
      </c>
      <c r="C127" s="104" t="s">
        <v>156</v>
      </c>
      <c r="D127" s="117">
        <f>VLOOKUP(C127,Pedagogico!$A$1:$H$61,2,0)</f>
        <v>0</v>
      </c>
      <c r="E127" s="106">
        <f>VLOOKUP(C127,Pedagogico!$A$1:$H$61,7,0)</f>
        <v>0</v>
      </c>
    </row>
    <row r="128" spans="1:5" ht="58.5" x14ac:dyDescent="0.25">
      <c r="A128" s="102">
        <v>2</v>
      </c>
      <c r="B128" s="103" t="s">
        <v>70</v>
      </c>
      <c r="C128" s="104" t="s">
        <v>157</v>
      </c>
      <c r="D128" s="117">
        <f>VLOOKUP(C128,Pedagogico!$A$1:$H$61,2,0)</f>
        <v>0</v>
      </c>
      <c r="E128" s="106">
        <f>VLOOKUP(C128,Pedagogico!$A$1:$H$61,7,0)</f>
        <v>0</v>
      </c>
    </row>
    <row r="129" spans="1:5" ht="58.5" x14ac:dyDescent="0.25">
      <c r="A129" s="102">
        <v>2</v>
      </c>
      <c r="B129" s="103" t="s">
        <v>70</v>
      </c>
      <c r="C129" s="104" t="s">
        <v>158</v>
      </c>
      <c r="D129" s="117">
        <f>VLOOKUP(C129,Pedagogico!$A$1:$H$61,2,0)</f>
        <v>0</v>
      </c>
      <c r="E129" s="106">
        <f>VLOOKUP(C129,Pedagogico!$A$1:$H$61,7,0)</f>
        <v>0</v>
      </c>
    </row>
    <row r="130" spans="1:5" ht="58.5" x14ac:dyDescent="0.25">
      <c r="A130" s="102">
        <v>2</v>
      </c>
      <c r="B130" s="103" t="s">
        <v>70</v>
      </c>
      <c r="C130" s="104" t="s">
        <v>159</v>
      </c>
      <c r="D130" s="117">
        <f>VLOOKUP(C130,Pedagogico!$A$1:$H$61,2,0)</f>
        <v>0</v>
      </c>
      <c r="E130" s="106">
        <f>VLOOKUP(C130,Pedagogico!$A$1:$H$61,7,0)</f>
        <v>0</v>
      </c>
    </row>
    <row r="131" spans="1:5" ht="58.5" x14ac:dyDescent="0.25">
      <c r="A131" s="102">
        <v>2</v>
      </c>
      <c r="B131" s="103" t="s">
        <v>70</v>
      </c>
      <c r="C131" s="104" t="s">
        <v>160</v>
      </c>
      <c r="D131" s="117">
        <f>VLOOKUP(C131,Pedagogico!$A$1:$H$61,2,0)</f>
        <v>0</v>
      </c>
      <c r="E131" s="106">
        <f>VLOOKUP(C131,Pedagogico!$A$1:$H$61,7,0)</f>
        <v>0</v>
      </c>
    </row>
    <row r="132" spans="1:5" ht="39" x14ac:dyDescent="0.25">
      <c r="A132" s="108">
        <v>2</v>
      </c>
      <c r="B132" s="103" t="s">
        <v>56</v>
      </c>
      <c r="C132" s="104">
        <v>1</v>
      </c>
      <c r="D132" s="121" t="s">
        <v>57</v>
      </c>
      <c r="E132" s="106">
        <f>VLOOKUP(C132,Salud!$A$1:$H$60,7,0)</f>
        <v>0</v>
      </c>
    </row>
    <row r="133" spans="1:5" ht="39" x14ac:dyDescent="0.25">
      <c r="A133" s="108">
        <v>2</v>
      </c>
      <c r="B133" s="103" t="s">
        <v>56</v>
      </c>
      <c r="C133" s="104">
        <v>2</v>
      </c>
      <c r="D133" s="121" t="s">
        <v>58</v>
      </c>
      <c r="E133" s="106">
        <f>VLOOKUP(C133,Salud!$A$1:$H$60,7,0)</f>
        <v>0</v>
      </c>
    </row>
    <row r="134" spans="1:5" ht="19.5" x14ac:dyDescent="0.25">
      <c r="A134" s="109">
        <v>2</v>
      </c>
      <c r="B134" s="103" t="s">
        <v>56</v>
      </c>
      <c r="C134" s="104">
        <v>3</v>
      </c>
      <c r="D134" s="121" t="s">
        <v>63</v>
      </c>
      <c r="E134" s="106">
        <f>VLOOKUP(C134,Salud!$A$1:$H$60,7,0)</f>
        <v>0</v>
      </c>
    </row>
    <row r="135" spans="1:5" ht="19.5" x14ac:dyDescent="0.25">
      <c r="A135" s="102">
        <v>2</v>
      </c>
      <c r="B135" s="103" t="s">
        <v>56</v>
      </c>
      <c r="C135" s="104">
        <v>4</v>
      </c>
      <c r="D135" s="121" t="s">
        <v>65</v>
      </c>
      <c r="E135" s="106">
        <f>VLOOKUP(C135,Salud!$A$1:$H$60,7,0)</f>
        <v>0</v>
      </c>
    </row>
    <row r="136" spans="1:5" ht="39" x14ac:dyDescent="0.25">
      <c r="A136" s="102">
        <v>2</v>
      </c>
      <c r="B136" s="103" t="s">
        <v>56</v>
      </c>
      <c r="C136" s="104">
        <v>5</v>
      </c>
      <c r="D136" s="121" t="s">
        <v>68</v>
      </c>
      <c r="E136" s="106">
        <f>VLOOKUP(C136,Salud!$A$1:$H$60,7,0)</f>
        <v>0</v>
      </c>
    </row>
    <row r="137" spans="1:5" ht="19.5" x14ac:dyDescent="0.25">
      <c r="A137" s="102">
        <v>2</v>
      </c>
      <c r="B137" s="103" t="s">
        <v>56</v>
      </c>
      <c r="C137" s="104">
        <v>6</v>
      </c>
      <c r="D137" s="121" t="s">
        <v>69</v>
      </c>
      <c r="E137" s="106">
        <f>VLOOKUP(C137,Salud!$A$1:$H$60,7,0)</f>
        <v>0</v>
      </c>
    </row>
    <row r="138" spans="1:5" ht="39" x14ac:dyDescent="0.25">
      <c r="A138" s="102">
        <v>3</v>
      </c>
      <c r="B138" s="103" t="s">
        <v>56</v>
      </c>
      <c r="C138" s="104">
        <v>7</v>
      </c>
      <c r="D138" s="121" t="s">
        <v>59</v>
      </c>
      <c r="E138" s="106">
        <f>VLOOKUP(C138,Salud!$A$1:$H$60,7,0)</f>
        <v>0</v>
      </c>
    </row>
    <row r="139" spans="1:5" ht="39" x14ac:dyDescent="0.25">
      <c r="A139" s="102">
        <v>3</v>
      </c>
      <c r="B139" s="103" t="s">
        <v>56</v>
      </c>
      <c r="C139" s="104">
        <v>8</v>
      </c>
      <c r="D139" s="121" t="s">
        <v>60</v>
      </c>
      <c r="E139" s="106">
        <f>VLOOKUP(C139,Salud!$A$1:$H$60,7,0)</f>
        <v>0</v>
      </c>
    </row>
    <row r="140" spans="1:5" ht="39" x14ac:dyDescent="0.25">
      <c r="A140" s="102">
        <v>3</v>
      </c>
      <c r="B140" s="103" t="s">
        <v>56</v>
      </c>
      <c r="C140" s="104">
        <v>9</v>
      </c>
      <c r="D140" s="121" t="s">
        <v>61</v>
      </c>
      <c r="E140" s="106">
        <f>VLOOKUP(C140,Salud!$A$1:$H$60,7,0)</f>
        <v>0</v>
      </c>
    </row>
    <row r="141" spans="1:5" ht="39" x14ac:dyDescent="0.25">
      <c r="A141" s="102">
        <v>3</v>
      </c>
      <c r="B141" s="103" t="s">
        <v>56</v>
      </c>
      <c r="C141" s="104">
        <v>10</v>
      </c>
      <c r="D141" s="121" t="s">
        <v>62</v>
      </c>
      <c r="E141" s="106">
        <f>VLOOKUP(C141,Salud!$A$1:$H$60,7,0)</f>
        <v>0</v>
      </c>
    </row>
    <row r="142" spans="1:5" ht="39" x14ac:dyDescent="0.25">
      <c r="A142" s="102">
        <v>3</v>
      </c>
      <c r="B142" s="103" t="s">
        <v>56</v>
      </c>
      <c r="C142" s="104">
        <v>11</v>
      </c>
      <c r="D142" s="121" t="s">
        <v>64</v>
      </c>
      <c r="E142" s="106">
        <f>VLOOKUP(C142,Salud!$A$1:$H$60,7,0)</f>
        <v>0</v>
      </c>
    </row>
    <row r="143" spans="1:5" ht="58.5" x14ac:dyDescent="0.25">
      <c r="A143" s="102">
        <v>4</v>
      </c>
      <c r="B143" s="103" t="s">
        <v>56</v>
      </c>
      <c r="C143" s="104">
        <v>12</v>
      </c>
      <c r="D143" s="121" t="s">
        <v>66</v>
      </c>
      <c r="E143" s="106">
        <f>VLOOKUP(C143,Salud!$A$1:$H$60,7,0)</f>
        <v>0</v>
      </c>
    </row>
    <row r="144" spans="1:5" ht="39" x14ac:dyDescent="0.25">
      <c r="A144" s="102">
        <v>4</v>
      </c>
      <c r="B144" s="110" t="s">
        <v>56</v>
      </c>
      <c r="C144" s="111">
        <v>13</v>
      </c>
      <c r="D144" s="122" t="s">
        <v>67</v>
      </c>
      <c r="E144" s="112">
        <f>VLOOKUP(C144,Salud!$A$1:$H$60,7,0)</f>
        <v>0</v>
      </c>
    </row>
    <row r="145" spans="1:5" ht="19.5" x14ac:dyDescent="0.25">
      <c r="A145" s="102">
        <v>2</v>
      </c>
      <c r="B145" s="110" t="s">
        <v>56</v>
      </c>
      <c r="C145" s="104" t="s">
        <v>155</v>
      </c>
      <c r="D145" s="118">
        <f>VLOOKUP(C145,Salud!$A$1:$H$60,2,0)</f>
        <v>0</v>
      </c>
      <c r="E145" s="112">
        <f>VLOOKUP(C145,Salud!$A$1:$H$60,7,0)</f>
        <v>0</v>
      </c>
    </row>
    <row r="146" spans="1:5" ht="19.5" x14ac:dyDescent="0.25">
      <c r="A146" s="102">
        <v>2</v>
      </c>
      <c r="B146" s="110" t="s">
        <v>56</v>
      </c>
      <c r="C146" s="104" t="s">
        <v>156</v>
      </c>
      <c r="D146" s="118">
        <f>VLOOKUP(C146,Salud!$A$1:$H$60,2,0)</f>
        <v>0</v>
      </c>
      <c r="E146" s="112">
        <f>VLOOKUP(C146,Salud!$A$1:$H$60,7,0)</f>
        <v>0</v>
      </c>
    </row>
    <row r="147" spans="1:5" ht="19.5" x14ac:dyDescent="0.25">
      <c r="A147" s="102">
        <v>2</v>
      </c>
      <c r="B147" s="110" t="s">
        <v>56</v>
      </c>
      <c r="C147" s="104" t="s">
        <v>157</v>
      </c>
      <c r="D147" s="118">
        <f>VLOOKUP(C147,Salud!$A$1:$H$60,2,0)</f>
        <v>0</v>
      </c>
      <c r="E147" s="112">
        <f>VLOOKUP(C147,Salud!$A$1:$H$60,7,0)</f>
        <v>0</v>
      </c>
    </row>
    <row r="148" spans="1:5" ht="19.5" x14ac:dyDescent="0.25">
      <c r="A148" s="102">
        <v>2</v>
      </c>
      <c r="B148" s="110" t="s">
        <v>56</v>
      </c>
      <c r="C148" s="104" t="s">
        <v>158</v>
      </c>
      <c r="D148" s="118">
        <f>VLOOKUP(C148,Salud!$A$1:$H$60,2,0)</f>
        <v>0</v>
      </c>
      <c r="E148" s="112">
        <f>VLOOKUP(C148,Salud!$A$1:$H$60,7,0)</f>
        <v>0</v>
      </c>
    </row>
    <row r="149" spans="1:5" ht="19.5" x14ac:dyDescent="0.25">
      <c r="A149" s="102">
        <v>2</v>
      </c>
      <c r="B149" s="110" t="s">
        <v>56</v>
      </c>
      <c r="C149" s="104" t="s">
        <v>159</v>
      </c>
      <c r="D149" s="118">
        <f>VLOOKUP(C149,Salud!$A$1:$H$60,2,0)</f>
        <v>0</v>
      </c>
      <c r="E149" s="112">
        <f>VLOOKUP(C149,Salud!$A$1:$H$60,7,0)</f>
        <v>0</v>
      </c>
    </row>
    <row r="150" spans="1:5" ht="19.5" x14ac:dyDescent="0.25">
      <c r="A150" s="102">
        <v>2</v>
      </c>
      <c r="B150" s="110" t="s">
        <v>56</v>
      </c>
      <c r="C150" s="104" t="s">
        <v>160</v>
      </c>
      <c r="D150" s="118">
        <f>VLOOKUP(C150,Salud!$A$1:$H$60,2,0)</f>
        <v>0</v>
      </c>
      <c r="E150" s="112">
        <f>VLOOKUP(C150,Salud!$A$1:$H$60,7,0)</f>
        <v>0</v>
      </c>
    </row>
    <row r="151" spans="1:5" ht="19.5" x14ac:dyDescent="0.25">
      <c r="A151" s="102">
        <v>2</v>
      </c>
      <c r="B151" s="110" t="s">
        <v>56</v>
      </c>
      <c r="C151" s="104" t="s">
        <v>161</v>
      </c>
      <c r="D151" s="118">
        <f>VLOOKUP(C151,Salud!$A$1:$H$60,2,0)</f>
        <v>0</v>
      </c>
      <c r="E151" s="112">
        <f>VLOOKUP(C151,Salud!$A$1:$H$60,7,0)</f>
        <v>0</v>
      </c>
    </row>
    <row r="152" spans="1:5" ht="19.5" x14ac:dyDescent="0.25">
      <c r="A152" s="102">
        <v>2</v>
      </c>
      <c r="B152" s="110" t="s">
        <v>56</v>
      </c>
      <c r="C152" s="104" t="s">
        <v>162</v>
      </c>
      <c r="D152" s="118">
        <f>VLOOKUP(C152,Salud!$A$1:$H$60,2,0)</f>
        <v>0</v>
      </c>
      <c r="E152" s="112">
        <f>VLOOKUP(C152,Salud!$A$1:$H$60,7,0)</f>
        <v>0</v>
      </c>
    </row>
    <row r="153" spans="1:5" ht="19.5" x14ac:dyDescent="0.25">
      <c r="A153" s="102">
        <v>2</v>
      </c>
      <c r="B153" s="110" t="s">
        <v>56</v>
      </c>
      <c r="C153" s="104" t="s">
        <v>163</v>
      </c>
      <c r="D153" s="118">
        <f>VLOOKUP(C153,Salud!$A$1:$H$60,2,0)</f>
        <v>0</v>
      </c>
      <c r="E153" s="112">
        <f>VLOOKUP(C153,Salud!$A$1:$H$60,7,0)</f>
        <v>0</v>
      </c>
    </row>
    <row r="154" spans="1:5" ht="16.5" x14ac:dyDescent="0.3">
      <c r="A154" s="3"/>
      <c r="B154" s="70"/>
      <c r="C154" s="3"/>
      <c r="D154" s="3"/>
      <c r="E154" s="97"/>
    </row>
    <row r="155" spans="1:5" ht="16.5" x14ac:dyDescent="0.3">
      <c r="A155" s="3"/>
      <c r="B155" s="70"/>
      <c r="C155" s="3"/>
      <c r="D155" s="3"/>
      <c r="E155" s="97"/>
    </row>
    <row r="156" spans="1:5" ht="12.75" customHeight="1" x14ac:dyDescent="0.25"/>
    <row r="157" spans="1:5" ht="12.75" customHeight="1" x14ac:dyDescent="0.25"/>
    <row r="158" spans="1:5" ht="12.75" customHeight="1" x14ac:dyDescent="0.25"/>
    <row r="159" spans="1:5" ht="12.75" customHeight="1" x14ac:dyDescent="0.25"/>
    <row r="160" spans="1:5"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sheetData>
  <conditionalFormatting sqref="D24:D153">
    <cfRule type="duplicateValues" dxfId="7" priority="1"/>
  </conditionalFormatting>
  <conditionalFormatting sqref="E2:E7">
    <cfRule type="colorScale" priority="2">
      <colorScale>
        <cfvo type="num" val="0"/>
        <cfvo type="num" val="0.4"/>
        <cfvo type="num" val="1"/>
        <color rgb="FFF8696B"/>
        <color rgb="FFFFEB84"/>
        <color rgb="FF63BE7B"/>
      </colorScale>
    </cfRule>
  </conditionalFormatting>
  <conditionalFormatting sqref="E24:E153">
    <cfRule type="colorScale" priority="3">
      <colorScale>
        <cfvo type="num" val="0"/>
        <cfvo type="num" val="0.4"/>
        <cfvo type="num" val="1"/>
        <color rgb="FFF8696B"/>
        <color rgb="FFFFEB84"/>
        <color rgb="FF63BE7B"/>
      </colorScale>
    </cfRule>
  </conditionalFormatting>
  <pageMargins left="0.23622047244094491" right="0.23622047244094491" top="1.1417322834645669" bottom="1.0629921259842521" header="0.31496062992125984" footer="0.31496062992125984"/>
  <pageSetup paperSize="9" orientation="landscape" r:id="rId1"/>
  <headerFooter>
    <oddHeader>&amp;L&amp;G&amp;R&amp;"Work Sans SemiBold,Normal"&amp;12&amp;K004A84
Resúmen general de Autoevaluación</oddHeader>
    <oddFooter>&amp;LPágina &amp;P de &amp;N&amp;R&amp;G</oddFooter>
  </headerFooter>
  <drawing r:id="rId2"/>
  <legacyDrawingHF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I40"/>
  <sheetViews>
    <sheetView showGridLines="0" view="pageBreakPreview" zoomScaleNormal="85" zoomScaleSheetLayoutView="100" workbookViewId="0">
      <selection activeCell="B12" sqref="B12:B15"/>
    </sheetView>
  </sheetViews>
  <sheetFormatPr baseColWidth="10" defaultColWidth="11.42578125" defaultRowHeight="12.75" customHeight="1" zeroHeight="1" x14ac:dyDescent="0.2"/>
  <cols>
    <col min="1" max="1" width="6.7109375" style="48" customWidth="1"/>
    <col min="2" max="3" width="69.42578125" style="55" customWidth="1"/>
    <col min="4" max="7" width="4.85546875" style="48" bestFit="1" customWidth="1"/>
    <col min="8" max="8" width="6.140625" style="69" bestFit="1" customWidth="1"/>
    <col min="9" max="9" width="40.42578125" style="48" customWidth="1"/>
    <col min="10" max="16383" width="11.42578125" style="48" customWidth="1"/>
    <col min="16384" max="16384" width="11.42578125" style="48"/>
  </cols>
  <sheetData>
    <row r="1" spans="1:9" s="47" customFormat="1" ht="67.5" customHeight="1" x14ac:dyDescent="0.25">
      <c r="A1" s="113" t="s">
        <v>4</v>
      </c>
      <c r="B1" s="87" t="s">
        <v>5</v>
      </c>
      <c r="C1" s="87"/>
      <c r="D1" s="143" t="s">
        <v>101</v>
      </c>
      <c r="E1" s="143"/>
      <c r="F1" s="143" t="s">
        <v>93</v>
      </c>
      <c r="G1" s="143"/>
      <c r="H1" s="57" t="s">
        <v>108</v>
      </c>
      <c r="I1" s="92" t="s">
        <v>238</v>
      </c>
    </row>
    <row r="2" spans="1:9" ht="15" x14ac:dyDescent="0.2">
      <c r="A2" s="114">
        <v>1</v>
      </c>
      <c r="B2" s="88" t="s">
        <v>114</v>
      </c>
      <c r="C2" s="88"/>
      <c r="D2" s="134"/>
      <c r="E2" s="134"/>
      <c r="F2" s="134"/>
      <c r="G2" s="134"/>
      <c r="H2" s="63">
        <f t="shared" ref="H2:H16" si="0">IF(F2="X",1,0)</f>
        <v>0</v>
      </c>
      <c r="I2" s="65"/>
    </row>
    <row r="3" spans="1:9" ht="30" x14ac:dyDescent="0.2">
      <c r="A3" s="114">
        <v>2</v>
      </c>
      <c r="B3" s="88" t="s">
        <v>23</v>
      </c>
      <c r="C3" s="88"/>
      <c r="D3" s="134"/>
      <c r="E3" s="134"/>
      <c r="F3" s="134"/>
      <c r="G3" s="134"/>
      <c r="H3" s="63">
        <f t="shared" si="0"/>
        <v>0</v>
      </c>
      <c r="I3" s="64"/>
    </row>
    <row r="4" spans="1:9" ht="30" x14ac:dyDescent="0.2">
      <c r="A4" s="114">
        <v>3</v>
      </c>
      <c r="B4" s="88" t="s">
        <v>25</v>
      </c>
      <c r="C4" s="88"/>
      <c r="D4" s="134"/>
      <c r="E4" s="134"/>
      <c r="F4" s="134"/>
      <c r="G4" s="134"/>
      <c r="H4" s="63">
        <f t="shared" si="0"/>
        <v>0</v>
      </c>
      <c r="I4" s="64"/>
    </row>
    <row r="5" spans="1:9" ht="30" x14ac:dyDescent="0.2">
      <c r="A5" s="114">
        <v>4</v>
      </c>
      <c r="B5" s="88" t="s">
        <v>115</v>
      </c>
      <c r="C5" s="88"/>
      <c r="D5" s="134"/>
      <c r="E5" s="134"/>
      <c r="F5" s="134"/>
      <c r="G5" s="134"/>
      <c r="H5" s="63">
        <f t="shared" si="0"/>
        <v>0</v>
      </c>
      <c r="I5" s="64"/>
    </row>
    <row r="6" spans="1:9" ht="45" x14ac:dyDescent="0.2">
      <c r="A6" s="114">
        <v>5</v>
      </c>
      <c r="B6" s="88" t="s">
        <v>29</v>
      </c>
      <c r="C6" s="88"/>
      <c r="D6" s="134"/>
      <c r="E6" s="134"/>
      <c r="F6" s="134"/>
      <c r="G6" s="134"/>
      <c r="H6" s="63">
        <f t="shared" si="0"/>
        <v>0</v>
      </c>
      <c r="I6" s="64"/>
    </row>
    <row r="7" spans="1:9" ht="60" x14ac:dyDescent="0.2">
      <c r="A7" s="114">
        <v>6</v>
      </c>
      <c r="B7" s="88" t="s">
        <v>139</v>
      </c>
      <c r="C7" s="88"/>
      <c r="D7" s="134"/>
      <c r="E7" s="134"/>
      <c r="F7" s="134"/>
      <c r="G7" s="134"/>
      <c r="H7" s="63">
        <f t="shared" si="0"/>
        <v>0</v>
      </c>
      <c r="I7" s="64"/>
    </row>
    <row r="8" spans="1:9" ht="60" x14ac:dyDescent="0.2">
      <c r="A8" s="114">
        <v>7</v>
      </c>
      <c r="B8" s="88" t="s">
        <v>141</v>
      </c>
      <c r="C8" s="88"/>
      <c r="D8" s="134"/>
      <c r="E8" s="134"/>
      <c r="F8" s="134"/>
      <c r="G8" s="134"/>
      <c r="H8" s="63">
        <f t="shared" si="0"/>
        <v>0</v>
      </c>
      <c r="I8" s="64"/>
    </row>
    <row r="9" spans="1:9" ht="60" x14ac:dyDescent="0.2">
      <c r="A9" s="114">
        <v>8</v>
      </c>
      <c r="B9" s="88" t="s">
        <v>140</v>
      </c>
      <c r="C9" s="88"/>
      <c r="D9" s="134"/>
      <c r="E9" s="134"/>
      <c r="F9" s="134"/>
      <c r="G9" s="134"/>
      <c r="H9" s="63">
        <f t="shared" si="0"/>
        <v>0</v>
      </c>
      <c r="I9" s="64"/>
    </row>
    <row r="10" spans="1:9" ht="75" x14ac:dyDescent="0.2">
      <c r="A10" s="114">
        <v>9</v>
      </c>
      <c r="B10" s="88" t="s">
        <v>142</v>
      </c>
      <c r="C10" s="88"/>
      <c r="D10" s="134"/>
      <c r="E10" s="134"/>
      <c r="F10" s="134"/>
      <c r="G10" s="134"/>
      <c r="H10" s="63">
        <f t="shared" si="0"/>
        <v>0</v>
      </c>
      <c r="I10" s="64"/>
    </row>
    <row r="11" spans="1:9" ht="75" x14ac:dyDescent="0.2">
      <c r="A11" s="114">
        <v>10</v>
      </c>
      <c r="B11" s="88" t="s">
        <v>31</v>
      </c>
      <c r="C11" s="88"/>
      <c r="D11" s="134"/>
      <c r="E11" s="134"/>
      <c r="F11" s="134"/>
      <c r="G11" s="134"/>
      <c r="H11" s="63">
        <f t="shared" si="0"/>
        <v>0</v>
      </c>
      <c r="I11" s="64"/>
    </row>
    <row r="12" spans="1:9" ht="45" x14ac:dyDescent="0.2">
      <c r="A12" s="114">
        <v>11</v>
      </c>
      <c r="B12" s="88" t="s">
        <v>143</v>
      </c>
      <c r="C12" s="88"/>
      <c r="D12" s="134"/>
      <c r="E12" s="134"/>
      <c r="F12" s="134"/>
      <c r="G12" s="134"/>
      <c r="H12" s="63">
        <f t="shared" si="0"/>
        <v>0</v>
      </c>
      <c r="I12" s="64"/>
    </row>
    <row r="13" spans="1:9" ht="45" x14ac:dyDescent="0.2">
      <c r="A13" s="114">
        <v>12</v>
      </c>
      <c r="B13" s="88" t="s">
        <v>146</v>
      </c>
      <c r="C13" s="88"/>
      <c r="D13" s="134"/>
      <c r="E13" s="134"/>
      <c r="F13" s="134"/>
      <c r="G13" s="134"/>
      <c r="H13" s="63">
        <f t="shared" si="0"/>
        <v>0</v>
      </c>
      <c r="I13" s="64"/>
    </row>
    <row r="14" spans="1:9" ht="45" x14ac:dyDescent="0.2">
      <c r="A14" s="114">
        <v>13</v>
      </c>
      <c r="B14" s="88" t="s">
        <v>145</v>
      </c>
      <c r="C14" s="88"/>
      <c r="D14" s="134"/>
      <c r="E14" s="134"/>
      <c r="F14" s="134"/>
      <c r="G14" s="134"/>
      <c r="H14" s="63">
        <f t="shared" si="0"/>
        <v>0</v>
      </c>
      <c r="I14" s="64"/>
    </row>
    <row r="15" spans="1:9" ht="45" x14ac:dyDescent="0.2">
      <c r="A15" s="114">
        <v>14</v>
      </c>
      <c r="B15" s="88" t="s">
        <v>144</v>
      </c>
      <c r="C15" s="88"/>
      <c r="D15" s="134"/>
      <c r="E15" s="134"/>
      <c r="F15" s="134"/>
      <c r="G15" s="134"/>
      <c r="H15" s="63">
        <f t="shared" si="0"/>
        <v>0</v>
      </c>
      <c r="I15" s="64"/>
    </row>
    <row r="16" spans="1:9" ht="45" x14ac:dyDescent="0.2">
      <c r="A16" s="114">
        <v>15</v>
      </c>
      <c r="B16" s="88" t="s">
        <v>33</v>
      </c>
      <c r="C16" s="88"/>
      <c r="D16" s="134"/>
      <c r="E16" s="134"/>
      <c r="F16" s="134"/>
      <c r="G16" s="134"/>
      <c r="H16" s="63">
        <f t="shared" si="0"/>
        <v>0</v>
      </c>
      <c r="I16" s="64"/>
    </row>
    <row r="17" spans="1:9" ht="15" x14ac:dyDescent="0.2">
      <c r="A17" s="115" t="s">
        <v>155</v>
      </c>
      <c r="B17" s="62"/>
      <c r="C17" s="62"/>
      <c r="D17" s="134"/>
      <c r="E17" s="134"/>
      <c r="F17" s="134"/>
      <c r="G17" s="134"/>
      <c r="H17" s="63" t="str">
        <f t="shared" ref="H17:H19" si="1">IF(F17="X",1,"")</f>
        <v/>
      </c>
      <c r="I17" s="64"/>
    </row>
    <row r="18" spans="1:9" ht="15" x14ac:dyDescent="0.2">
      <c r="A18" s="115" t="s">
        <v>156</v>
      </c>
      <c r="B18" s="62"/>
      <c r="C18" s="62"/>
      <c r="D18" s="134"/>
      <c r="E18" s="134"/>
      <c r="F18" s="134"/>
      <c r="G18" s="134"/>
      <c r="H18" s="63" t="str">
        <f t="shared" si="1"/>
        <v/>
      </c>
      <c r="I18" s="64"/>
    </row>
    <row r="19" spans="1:9" ht="15" x14ac:dyDescent="0.2">
      <c r="A19" s="115" t="s">
        <v>157</v>
      </c>
      <c r="B19" s="62"/>
      <c r="C19" s="62"/>
      <c r="D19" s="134"/>
      <c r="E19" s="134"/>
      <c r="F19" s="134"/>
      <c r="G19" s="134"/>
      <c r="H19" s="63" t="str">
        <f t="shared" si="1"/>
        <v/>
      </c>
      <c r="I19" s="64"/>
    </row>
    <row r="20" spans="1:9" s="47" customFormat="1" ht="68.25" x14ac:dyDescent="0.25">
      <c r="A20" s="116" t="s">
        <v>4</v>
      </c>
      <c r="B20" s="90" t="s">
        <v>5</v>
      </c>
      <c r="C20" s="90"/>
      <c r="D20" s="89" t="s">
        <v>104</v>
      </c>
      <c r="E20" s="89" t="s">
        <v>105</v>
      </c>
      <c r="F20" s="89" t="s">
        <v>10</v>
      </c>
      <c r="G20" s="89" t="s">
        <v>98</v>
      </c>
      <c r="H20" s="58" t="s">
        <v>108</v>
      </c>
      <c r="I20" s="91" t="s">
        <v>238</v>
      </c>
    </row>
    <row r="21" spans="1:9" ht="45" x14ac:dyDescent="0.2">
      <c r="A21" s="114">
        <v>16</v>
      </c>
      <c r="B21" s="88" t="s">
        <v>138</v>
      </c>
      <c r="C21" s="88"/>
      <c r="D21" s="66"/>
      <c r="E21" s="66"/>
      <c r="F21" s="66"/>
      <c r="G21" s="66"/>
      <c r="H21" s="63">
        <f>IF(D21="X",0,IF(E21="X",0.5,IF(F21="X",0.75,IF(G21="X",1,0))))</f>
        <v>0</v>
      </c>
      <c r="I21" s="64"/>
    </row>
    <row r="22" spans="1:9" ht="45" x14ac:dyDescent="0.2">
      <c r="A22" s="114">
        <v>19</v>
      </c>
      <c r="B22" s="88" t="s">
        <v>112</v>
      </c>
      <c r="C22" s="88"/>
      <c r="D22" s="66"/>
      <c r="E22" s="66"/>
      <c r="F22" s="66"/>
      <c r="G22" s="66"/>
      <c r="H22" s="63">
        <f t="shared" ref="H22:H28" si="2">IF(D22="X",0,IF(E22="X",0.5,IF(F22="X",0.75,IF(G22="X",1,0))))</f>
        <v>0</v>
      </c>
      <c r="I22" s="65"/>
    </row>
    <row r="23" spans="1:9" ht="75" x14ac:dyDescent="0.2">
      <c r="A23" s="114">
        <v>20</v>
      </c>
      <c r="B23" s="88" t="s">
        <v>113</v>
      </c>
      <c r="C23" s="88"/>
      <c r="D23" s="66"/>
      <c r="E23" s="66"/>
      <c r="F23" s="66"/>
      <c r="G23" s="66"/>
      <c r="H23" s="63">
        <f t="shared" si="2"/>
        <v>0</v>
      </c>
      <c r="I23" s="65"/>
    </row>
    <row r="24" spans="1:9" ht="60" x14ac:dyDescent="0.2">
      <c r="A24" s="114">
        <v>21</v>
      </c>
      <c r="B24" s="88" t="s">
        <v>34</v>
      </c>
      <c r="C24" s="88"/>
      <c r="D24" s="66"/>
      <c r="E24" s="66"/>
      <c r="F24" s="66"/>
      <c r="G24" s="66"/>
      <c r="H24" s="63">
        <f t="shared" si="2"/>
        <v>0</v>
      </c>
      <c r="I24" s="65"/>
    </row>
    <row r="25" spans="1:9" ht="60" x14ac:dyDescent="0.2">
      <c r="A25" s="114">
        <v>22</v>
      </c>
      <c r="B25" s="88" t="s">
        <v>35</v>
      </c>
      <c r="C25" s="88"/>
      <c r="D25" s="66"/>
      <c r="E25" s="66"/>
      <c r="F25" s="66"/>
      <c r="G25" s="66"/>
      <c r="H25" s="63">
        <f t="shared" si="2"/>
        <v>0</v>
      </c>
      <c r="I25" s="64"/>
    </row>
    <row r="26" spans="1:9" ht="75" x14ac:dyDescent="0.2">
      <c r="A26" s="114">
        <v>23</v>
      </c>
      <c r="B26" s="88" t="s">
        <v>36</v>
      </c>
      <c r="C26" s="88"/>
      <c r="D26" s="66"/>
      <c r="E26" s="66"/>
      <c r="F26" s="66"/>
      <c r="G26" s="66"/>
      <c r="H26" s="63">
        <f t="shared" si="2"/>
        <v>0</v>
      </c>
      <c r="I26" s="64"/>
    </row>
    <row r="27" spans="1:9" ht="60" x14ac:dyDescent="0.2">
      <c r="A27" s="114">
        <v>24</v>
      </c>
      <c r="B27" s="88" t="s">
        <v>39</v>
      </c>
      <c r="C27" s="88"/>
      <c r="D27" s="66"/>
      <c r="E27" s="66"/>
      <c r="F27" s="66"/>
      <c r="G27" s="66"/>
      <c r="H27" s="63">
        <f t="shared" si="2"/>
        <v>0</v>
      </c>
      <c r="I27" s="65"/>
    </row>
    <row r="28" spans="1:9" ht="75" x14ac:dyDescent="0.2">
      <c r="A28" s="114">
        <v>25</v>
      </c>
      <c r="B28" s="88" t="s">
        <v>40</v>
      </c>
      <c r="C28" s="88"/>
      <c r="D28" s="66"/>
      <c r="E28" s="66"/>
      <c r="F28" s="66"/>
      <c r="G28" s="66"/>
      <c r="H28" s="63">
        <f t="shared" si="2"/>
        <v>0</v>
      </c>
      <c r="I28" s="65"/>
    </row>
    <row r="29" spans="1:9" ht="15" x14ac:dyDescent="0.2">
      <c r="A29" s="115" t="s">
        <v>158</v>
      </c>
      <c r="B29" s="62"/>
      <c r="C29" s="62"/>
      <c r="D29" s="66"/>
      <c r="E29" s="66"/>
      <c r="F29" s="66"/>
      <c r="G29" s="66"/>
      <c r="H29" s="63" t="str">
        <f>IF(D29="X",0,IF(E29="X",0.5,IF(F29="X",0.75,IF(G29="X",1,""))))</f>
        <v/>
      </c>
      <c r="I29" s="64"/>
    </row>
    <row r="30" spans="1:9" ht="15" x14ac:dyDescent="0.2">
      <c r="A30" s="115" t="s">
        <v>159</v>
      </c>
      <c r="B30" s="62"/>
      <c r="C30" s="62"/>
      <c r="D30" s="66"/>
      <c r="E30" s="66"/>
      <c r="F30" s="66"/>
      <c r="G30" s="66"/>
      <c r="H30" s="63" t="str">
        <f t="shared" ref="H30:H31" si="3">IF(D30="X",0,IF(E30="X",0.5,IF(F30="X",0.75,IF(G30="X",1,""))))</f>
        <v/>
      </c>
      <c r="I30" s="64"/>
    </row>
    <row r="31" spans="1:9" ht="15" x14ac:dyDescent="0.2">
      <c r="A31" s="115" t="s">
        <v>160</v>
      </c>
      <c r="B31" s="62"/>
      <c r="C31" s="62"/>
      <c r="D31" s="66"/>
      <c r="E31" s="66"/>
      <c r="F31" s="66"/>
      <c r="G31" s="66"/>
      <c r="H31" s="63" t="str">
        <f t="shared" si="3"/>
        <v/>
      </c>
      <c r="I31" s="64"/>
    </row>
    <row r="32" spans="1:9" s="47" customFormat="1" ht="70.5" customHeight="1" x14ac:dyDescent="0.25">
      <c r="A32" s="116" t="s">
        <v>4</v>
      </c>
      <c r="B32" s="90" t="s">
        <v>5</v>
      </c>
      <c r="C32" s="90"/>
      <c r="D32" s="89" t="s">
        <v>104</v>
      </c>
      <c r="E32" s="89" t="s">
        <v>131</v>
      </c>
      <c r="F32" s="89" t="s">
        <v>130</v>
      </c>
      <c r="G32" s="89" t="s">
        <v>132</v>
      </c>
      <c r="H32" s="58" t="s">
        <v>108</v>
      </c>
      <c r="I32" s="91" t="s">
        <v>238</v>
      </c>
    </row>
    <row r="33" spans="1:9" ht="60" x14ac:dyDescent="0.2">
      <c r="A33" s="114">
        <v>26</v>
      </c>
      <c r="B33" s="88" t="s">
        <v>37</v>
      </c>
      <c r="C33" s="88"/>
      <c r="D33" s="66"/>
      <c r="E33" s="66"/>
      <c r="F33" s="66"/>
      <c r="G33" s="66"/>
      <c r="H33" s="63">
        <f>IF(D33="X",0,IF(E33="X",0.5,IF(F33="X",0.75,IF(G33="X",1,0))))</f>
        <v>0</v>
      </c>
      <c r="I33" s="64"/>
    </row>
    <row r="34" spans="1:9" ht="75" x14ac:dyDescent="0.2">
      <c r="A34" s="114">
        <v>27</v>
      </c>
      <c r="B34" s="88" t="s">
        <v>38</v>
      </c>
      <c r="C34" s="88"/>
      <c r="D34" s="66"/>
      <c r="E34" s="66"/>
      <c r="F34" s="66"/>
      <c r="G34" s="66"/>
      <c r="H34" s="63">
        <f t="shared" ref="H34" si="4">IF(D34="X",0,IF(E34="X",0.5,IF(F34="X",0.75,IF(G34="X",1,0))))</f>
        <v>0</v>
      </c>
      <c r="I34" s="64"/>
    </row>
    <row r="35" spans="1:9" ht="15" x14ac:dyDescent="0.2">
      <c r="A35" s="115" t="s">
        <v>161</v>
      </c>
      <c r="B35" s="62"/>
      <c r="C35" s="62"/>
      <c r="D35" s="66"/>
      <c r="E35" s="66"/>
      <c r="F35" s="66"/>
      <c r="G35" s="66"/>
      <c r="H35" s="63" t="str">
        <f>IF(D35="X",0,IF(E35="X",0.5,IF(F35="X",0.75,IF(G35="X",1,""))))</f>
        <v/>
      </c>
      <c r="I35" s="64"/>
    </row>
    <row r="36" spans="1:9" ht="15" x14ac:dyDescent="0.2">
      <c r="A36" s="115" t="s">
        <v>162</v>
      </c>
      <c r="B36" s="62"/>
      <c r="C36" s="62"/>
      <c r="D36" s="66"/>
      <c r="E36" s="66"/>
      <c r="F36" s="66"/>
      <c r="G36" s="66"/>
      <c r="H36" s="63" t="str">
        <f t="shared" ref="H36:H37" si="5">IF(D36="X",0,IF(E36="X",0.5,IF(F36="X",0.75,IF(G36="X",1,""))))</f>
        <v/>
      </c>
      <c r="I36" s="64"/>
    </row>
    <row r="37" spans="1:9" ht="15" x14ac:dyDescent="0.2">
      <c r="A37" s="115" t="s">
        <v>163</v>
      </c>
      <c r="B37" s="62"/>
      <c r="C37" s="62"/>
      <c r="D37" s="66"/>
      <c r="E37" s="66"/>
      <c r="F37" s="66"/>
      <c r="G37" s="66"/>
      <c r="H37" s="63" t="str">
        <f t="shared" si="5"/>
        <v/>
      </c>
      <c r="I37" s="64"/>
    </row>
    <row r="38" spans="1:9" ht="15" x14ac:dyDescent="0.3">
      <c r="A38" s="52"/>
      <c r="B38" s="60" t="s">
        <v>103</v>
      </c>
      <c r="C38" s="123"/>
      <c r="D38" s="135">
        <f>AVERAGE(H2:H19,H21:H31,H33:H37)</f>
        <v>0</v>
      </c>
      <c r="E38" s="136"/>
      <c r="F38" s="136"/>
      <c r="G38" s="136"/>
      <c r="H38" s="136"/>
      <c r="I38" s="137"/>
    </row>
    <row r="39" spans="1:9" ht="12.75" customHeight="1" x14ac:dyDescent="0.2"/>
    <row r="40" spans="1:9" ht="12.75" customHeight="1" x14ac:dyDescent="0.2"/>
  </sheetData>
  <mergeCells count="39">
    <mergeCell ref="D1:E1"/>
    <mergeCell ref="F1:G1"/>
    <mergeCell ref="D2:E2"/>
    <mergeCell ref="F2:G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9:E19"/>
    <mergeCell ref="F19:G19"/>
    <mergeCell ref="D38:I38"/>
    <mergeCell ref="D16:E16"/>
    <mergeCell ref="F16:G16"/>
    <mergeCell ref="D17:E17"/>
    <mergeCell ref="F17:G17"/>
    <mergeCell ref="D18:E18"/>
    <mergeCell ref="F18:G18"/>
  </mergeCells>
  <conditionalFormatting sqref="D22:H24">
    <cfRule type="expression" dxfId="6" priority="1">
      <formula>$D$2="X"</formula>
    </cfRule>
  </conditionalFormatting>
  <conditionalFormatting sqref="D27:H28">
    <cfRule type="expression" dxfId="5" priority="2">
      <formula>$D$2="X"</formula>
    </cfRule>
  </conditionalFormatting>
  <conditionalFormatting sqref="H2:H5">
    <cfRule type="colorScale" priority="4">
      <colorScale>
        <cfvo type="num" val="0"/>
        <cfvo type="num" val="0.4"/>
        <cfvo type="num" val="1"/>
        <color rgb="FFF8696B"/>
        <color rgb="FFFFEB84"/>
        <color rgb="FF63BE7B"/>
      </colorScale>
    </cfRule>
  </conditionalFormatting>
  <conditionalFormatting sqref="H6:H8">
    <cfRule type="colorScale" priority="5">
      <colorScale>
        <cfvo type="num" val="0"/>
        <cfvo type="num" val="0.4"/>
        <cfvo type="num" val="1"/>
        <color rgb="FFF8696B"/>
        <color rgb="FFFFEB84"/>
        <color rgb="FF63BE7B"/>
      </colorScale>
    </cfRule>
  </conditionalFormatting>
  <conditionalFormatting sqref="H9:H11">
    <cfRule type="colorScale" priority="6">
      <colorScale>
        <cfvo type="num" val="0"/>
        <cfvo type="num" val="0.4"/>
        <cfvo type="num" val="1"/>
        <color rgb="FFF8696B"/>
        <color rgb="FFFFEB84"/>
        <color rgb="FF63BE7B"/>
      </colorScale>
    </cfRule>
  </conditionalFormatting>
  <conditionalFormatting sqref="H12:H14">
    <cfRule type="colorScale" priority="7">
      <colorScale>
        <cfvo type="num" val="0"/>
        <cfvo type="num" val="0.4"/>
        <cfvo type="num" val="1"/>
        <color rgb="FFF8696B"/>
        <color rgb="FFFFEB84"/>
        <color rgb="FF63BE7B"/>
      </colorScale>
    </cfRule>
  </conditionalFormatting>
  <conditionalFormatting sqref="H15:H19 D38 H29:H31 H33:H37 H22:H25">
    <cfRule type="colorScale" priority="9">
      <colorScale>
        <cfvo type="num" val="0"/>
        <cfvo type="num" val="0.4"/>
        <cfvo type="num" val="1"/>
        <color rgb="FFF8696B"/>
        <color rgb="FFFFEB84"/>
        <color rgb="FF63BE7B"/>
      </colorScale>
    </cfRule>
  </conditionalFormatting>
  <conditionalFormatting sqref="H21">
    <cfRule type="colorScale" priority="8">
      <colorScale>
        <cfvo type="num" val="0"/>
        <cfvo type="num" val="0.4"/>
        <cfvo type="num" val="1"/>
        <color rgb="FFF8696B"/>
        <color rgb="FFFFEB84"/>
        <color rgb="FF63BE7B"/>
      </colorScale>
    </cfRule>
  </conditionalFormatting>
  <conditionalFormatting sqref="H26:H28">
    <cfRule type="colorScale" priority="3">
      <colorScale>
        <cfvo type="num" val="0"/>
        <cfvo type="num" val="0.4"/>
        <cfvo type="num" val="1"/>
        <color rgb="FFF8696B"/>
        <color rgb="FFFFEB84"/>
        <color rgb="FF63BE7B"/>
      </colorScale>
    </cfRule>
  </conditionalFormatting>
  <dataValidations count="1">
    <dataValidation type="custom" allowBlank="1" showInputMessage="1" showErrorMessage="1" sqref="D2:G19 D33:G37 D21:G31" xr:uid="{00000000-0002-0000-0500-000000000000}">
      <formula1>D2="X"</formula1>
    </dataValidation>
  </dataValidations>
  <pageMargins left="0.23622047244094491" right="0.23622047244094491" top="1.1417322834645669" bottom="1.0629921259842521" header="0.31496062992125984" footer="0.31496062992125984"/>
  <pageSetup paperSize="9" scale="67" orientation="landscape" r:id="rId1"/>
  <headerFooter>
    <oddHeader>&amp;L&amp;G&amp;R&amp;"Work Sans SemiBold,Normal"&amp;12&amp;K004A84Componente de Fortalecimiento:
Administrativo y Gestión
Formato de Autoevaluación</oddHeader>
    <oddFooter>&amp;LPágina &amp;P de &amp;N&amp;R&amp;G</oddFooter>
  </headerFooter>
  <rowBreaks count="1" manualBreakCount="1">
    <brk id="31"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5:G25"/>
  <sheetViews>
    <sheetView view="pageLayout" topLeftCell="A27" zoomScaleNormal="100" workbookViewId="0">
      <selection activeCell="A5" sqref="A5:G5"/>
    </sheetView>
  </sheetViews>
  <sheetFormatPr baseColWidth="10" defaultRowHeight="18.75" x14ac:dyDescent="0.4"/>
  <cols>
    <col min="1" max="1" width="17.5703125" style="126" customWidth="1"/>
    <col min="2" max="2" width="14.28515625" style="126" customWidth="1"/>
    <col min="3" max="3" width="11.42578125" style="126"/>
    <col min="4" max="4" width="18.85546875" style="126" customWidth="1"/>
    <col min="5" max="5" width="1.42578125" style="126" customWidth="1"/>
    <col min="6" max="16384" width="11.42578125" style="126"/>
  </cols>
  <sheetData>
    <row r="5" spans="1:7" x14ac:dyDescent="0.4">
      <c r="A5" s="146" t="s">
        <v>239</v>
      </c>
      <c r="B5" s="146"/>
      <c r="C5" s="146"/>
      <c r="D5" s="146"/>
      <c r="E5" s="146"/>
      <c r="F5" s="146"/>
      <c r="G5" s="146"/>
    </row>
    <row r="6" spans="1:7" x14ac:dyDescent="0.4">
      <c r="A6" s="127"/>
    </row>
    <row r="7" spans="1:7" ht="56.25" x14ac:dyDescent="0.4">
      <c r="A7" s="130" t="s">
        <v>240</v>
      </c>
      <c r="B7" s="131"/>
      <c r="C7" s="131"/>
      <c r="D7" s="131"/>
      <c r="E7" s="131"/>
      <c r="F7" s="131"/>
      <c r="G7" s="131"/>
    </row>
    <row r="8" spans="1:7" ht="56.25" x14ac:dyDescent="0.4">
      <c r="A8" s="130" t="s">
        <v>241</v>
      </c>
      <c r="B8" s="131"/>
      <c r="C8" s="131"/>
      <c r="D8" s="131"/>
      <c r="F8" s="126" t="s">
        <v>242</v>
      </c>
      <c r="G8" s="131"/>
    </row>
    <row r="9" spans="1:7" ht="56.25" x14ac:dyDescent="0.4">
      <c r="A9" s="130" t="s">
        <v>243</v>
      </c>
      <c r="B9" s="131"/>
      <c r="C9" s="131"/>
      <c r="D9" s="131"/>
      <c r="E9" s="131"/>
      <c r="F9" s="131"/>
      <c r="G9" s="131"/>
    </row>
    <row r="10" spans="1:7" ht="37.5" x14ac:dyDescent="0.4">
      <c r="A10" s="130" t="s">
        <v>244</v>
      </c>
      <c r="B10" s="131"/>
      <c r="C10" s="131"/>
    </row>
    <row r="11" spans="1:7" x14ac:dyDescent="0.4">
      <c r="A11" s="128"/>
    </row>
    <row r="12" spans="1:7" x14ac:dyDescent="0.4">
      <c r="A12" s="128"/>
    </row>
    <row r="13" spans="1:7" x14ac:dyDescent="0.4">
      <c r="A13" s="128"/>
    </row>
    <row r="14" spans="1:7" x14ac:dyDescent="0.4">
      <c r="A14" s="125" t="s">
        <v>248</v>
      </c>
    </row>
    <row r="15" spans="1:7" ht="56.25" x14ac:dyDescent="0.4">
      <c r="A15" s="148" t="s">
        <v>245</v>
      </c>
      <c r="B15" s="148"/>
      <c r="C15" s="129" t="s">
        <v>246</v>
      </c>
      <c r="D15" s="147" t="s">
        <v>247</v>
      </c>
      <c r="E15" s="147"/>
      <c r="F15" s="147"/>
      <c r="G15" s="147"/>
    </row>
    <row r="16" spans="1:7" x14ac:dyDescent="0.4">
      <c r="A16" s="144"/>
      <c r="B16" s="144"/>
      <c r="C16" s="132"/>
      <c r="D16" s="145"/>
      <c r="E16" s="145"/>
      <c r="F16" s="145"/>
      <c r="G16" s="145"/>
    </row>
    <row r="17" spans="1:7" x14ac:dyDescent="0.4">
      <c r="A17" s="144"/>
      <c r="B17" s="144"/>
      <c r="C17" s="132"/>
      <c r="D17" s="145"/>
      <c r="E17" s="145"/>
      <c r="F17" s="145"/>
      <c r="G17" s="145"/>
    </row>
    <row r="18" spans="1:7" x14ac:dyDescent="0.4">
      <c r="A18" s="144"/>
      <c r="B18" s="144"/>
      <c r="C18" s="132"/>
      <c r="D18" s="145"/>
      <c r="E18" s="145"/>
      <c r="F18" s="145"/>
      <c r="G18" s="145"/>
    </row>
    <row r="19" spans="1:7" x14ac:dyDescent="0.4">
      <c r="A19" s="144"/>
      <c r="B19" s="144"/>
      <c r="C19" s="132"/>
      <c r="D19" s="145"/>
      <c r="E19" s="145"/>
      <c r="F19" s="145"/>
      <c r="G19" s="145"/>
    </row>
    <row r="20" spans="1:7" x14ac:dyDescent="0.4">
      <c r="A20" s="144"/>
      <c r="B20" s="144"/>
      <c r="C20" s="132"/>
      <c r="D20" s="145"/>
      <c r="E20" s="145"/>
      <c r="F20" s="145"/>
      <c r="G20" s="145"/>
    </row>
    <row r="21" spans="1:7" x14ac:dyDescent="0.4">
      <c r="A21" s="144"/>
      <c r="B21" s="144"/>
      <c r="C21" s="132"/>
      <c r="D21" s="145"/>
      <c r="E21" s="145"/>
      <c r="F21" s="145"/>
      <c r="G21" s="145"/>
    </row>
    <row r="22" spans="1:7" x14ac:dyDescent="0.4">
      <c r="A22" s="144"/>
      <c r="B22" s="144"/>
      <c r="C22" s="132"/>
      <c r="D22" s="145"/>
      <c r="E22" s="145"/>
      <c r="F22" s="145"/>
      <c r="G22" s="145"/>
    </row>
    <row r="23" spans="1:7" x14ac:dyDescent="0.4">
      <c r="A23" s="144"/>
      <c r="B23" s="144"/>
      <c r="C23" s="132"/>
      <c r="D23" s="145"/>
      <c r="E23" s="145"/>
      <c r="F23" s="145"/>
      <c r="G23" s="145"/>
    </row>
    <row r="24" spans="1:7" x14ac:dyDescent="0.4">
      <c r="A24" s="144"/>
      <c r="B24" s="144"/>
      <c r="C24" s="132"/>
      <c r="D24" s="145"/>
      <c r="E24" s="145"/>
      <c r="F24" s="145"/>
      <c r="G24" s="145"/>
    </row>
    <row r="25" spans="1:7" x14ac:dyDescent="0.4">
      <c r="A25" s="144"/>
      <c r="B25" s="144"/>
      <c r="C25" s="132"/>
      <c r="D25" s="145"/>
      <c r="E25" s="145"/>
      <c r="F25" s="145"/>
      <c r="G25" s="145"/>
    </row>
  </sheetData>
  <sheetProtection algorithmName="SHA-512" hashValue="sBWsCn1ZYd03Jr3rrKkyKQapwLHPALlMVR/aD3QD+2G0FWg0t0MgSq8Gmk6iVHa/KvRIPcJlMR9aGeIXmkkzAg==" saltValue="t+WJuQvfcypMP7dUHwUFTA==" spinCount="100000" sheet="1" objects="1" scenarios="1"/>
  <mergeCells count="23">
    <mergeCell ref="D20:G20"/>
    <mergeCell ref="A16:B16"/>
    <mergeCell ref="D16:G16"/>
    <mergeCell ref="D15:G15"/>
    <mergeCell ref="A15:B15"/>
    <mergeCell ref="A17:B17"/>
    <mergeCell ref="D17:G17"/>
    <mergeCell ref="A24:B24"/>
    <mergeCell ref="D24:G24"/>
    <mergeCell ref="A25:B25"/>
    <mergeCell ref="D25:G25"/>
    <mergeCell ref="A5:G5"/>
    <mergeCell ref="A21:B21"/>
    <mergeCell ref="D21:G21"/>
    <mergeCell ref="A22:B22"/>
    <mergeCell ref="D22:G22"/>
    <mergeCell ref="A23:B23"/>
    <mergeCell ref="D23:G23"/>
    <mergeCell ref="A18:B18"/>
    <mergeCell ref="D18:G18"/>
    <mergeCell ref="A19:B19"/>
    <mergeCell ref="D19:G19"/>
    <mergeCell ref="A20:B20"/>
  </mergeCells>
  <pageMargins left="0.7" right="0.7" top="0.75" bottom="0.75" header="0.3" footer="0.3"/>
  <pageSetup paperSize="9" orientation="portrait" r:id="rId1"/>
  <headerFooter>
    <oddHeader>&amp;L&amp;G</oddHeader>
    <oddFooter>&amp;R&amp;G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pageSetUpPr fitToPage="1"/>
  </sheetPr>
  <dimension ref="A1:I40"/>
  <sheetViews>
    <sheetView showGridLines="0" tabSelected="1" view="pageLayout" topLeftCell="C1" zoomScale="84" zoomScaleNormal="85" zoomScaleSheetLayoutView="100" zoomScalePageLayoutView="84" workbookViewId="0">
      <selection activeCell="C1" sqref="C1"/>
    </sheetView>
  </sheetViews>
  <sheetFormatPr baseColWidth="10" defaultColWidth="11.42578125" defaultRowHeight="12.75" customHeight="1" zeroHeight="1" x14ac:dyDescent="0.2"/>
  <cols>
    <col min="1" max="1" width="6.7109375" style="48" customWidth="1"/>
    <col min="2" max="2" width="69.42578125" style="55" customWidth="1"/>
    <col min="3" max="3" width="41" style="55" customWidth="1"/>
    <col min="4" max="7" width="4.85546875" style="48" bestFit="1" customWidth="1"/>
    <col min="8" max="8" width="6.140625" style="69" bestFit="1" customWidth="1"/>
    <col min="9" max="9" width="40.42578125" style="48" customWidth="1"/>
    <col min="10" max="16383" width="11.42578125" style="48" customWidth="1"/>
    <col min="16384" max="16384" width="11.42578125" style="48"/>
  </cols>
  <sheetData>
    <row r="1" spans="1:9" s="47" customFormat="1" ht="67.5" customHeight="1" x14ac:dyDescent="0.25">
      <c r="A1" s="113" t="s">
        <v>4</v>
      </c>
      <c r="B1" s="87" t="s">
        <v>5</v>
      </c>
      <c r="C1" s="87" t="s">
        <v>237</v>
      </c>
      <c r="D1" s="143" t="s">
        <v>101</v>
      </c>
      <c r="E1" s="143"/>
      <c r="F1" s="143" t="s">
        <v>93</v>
      </c>
      <c r="G1" s="143"/>
      <c r="H1" s="57" t="s">
        <v>108</v>
      </c>
      <c r="I1" s="92" t="s">
        <v>238</v>
      </c>
    </row>
    <row r="2" spans="1:9" ht="45" x14ac:dyDescent="0.2">
      <c r="A2" s="114">
        <v>1</v>
      </c>
      <c r="B2" s="88" t="s">
        <v>224</v>
      </c>
      <c r="C2" s="88" t="s">
        <v>210</v>
      </c>
      <c r="D2" s="134"/>
      <c r="E2" s="134"/>
      <c r="F2" s="134"/>
      <c r="G2" s="134"/>
      <c r="H2" s="63">
        <f t="shared" ref="H2:H10" si="0">IF(F2="X",1,0)</f>
        <v>0</v>
      </c>
      <c r="I2" s="65"/>
    </row>
    <row r="3" spans="1:9" ht="60" x14ac:dyDescent="0.2">
      <c r="A3" s="114">
        <v>2</v>
      </c>
      <c r="B3" s="88" t="s">
        <v>225</v>
      </c>
      <c r="C3" s="88" t="s">
        <v>211</v>
      </c>
      <c r="D3" s="134"/>
      <c r="E3" s="134"/>
      <c r="F3" s="134"/>
      <c r="G3" s="134"/>
      <c r="H3" s="63">
        <f t="shared" si="0"/>
        <v>0</v>
      </c>
      <c r="I3" s="64"/>
    </row>
    <row r="4" spans="1:9" ht="45" x14ac:dyDescent="0.2">
      <c r="A4" s="114">
        <v>3</v>
      </c>
      <c r="B4" s="88" t="s">
        <v>143</v>
      </c>
      <c r="C4" s="88" t="s">
        <v>212</v>
      </c>
      <c r="D4" s="134"/>
      <c r="E4" s="134"/>
      <c r="F4" s="134"/>
      <c r="G4" s="134"/>
      <c r="H4" s="63">
        <f t="shared" si="0"/>
        <v>0</v>
      </c>
      <c r="I4" s="64"/>
    </row>
    <row r="5" spans="1:9" ht="45" x14ac:dyDescent="0.2">
      <c r="A5" s="114">
        <v>4</v>
      </c>
      <c r="B5" s="88" t="s">
        <v>146</v>
      </c>
      <c r="C5" s="88" t="s">
        <v>212</v>
      </c>
      <c r="D5" s="134"/>
      <c r="E5" s="134"/>
      <c r="F5" s="134"/>
      <c r="G5" s="134"/>
      <c r="H5" s="63">
        <f t="shared" si="0"/>
        <v>0</v>
      </c>
      <c r="I5" s="64"/>
    </row>
    <row r="6" spans="1:9" ht="45" x14ac:dyDescent="0.2">
      <c r="A6" s="114">
        <v>5</v>
      </c>
      <c r="B6" s="88" t="s">
        <v>145</v>
      </c>
      <c r="C6" s="88" t="s">
        <v>212</v>
      </c>
      <c r="D6" s="134"/>
      <c r="E6" s="134"/>
      <c r="F6" s="134"/>
      <c r="G6" s="134"/>
      <c r="H6" s="63">
        <f t="shared" si="0"/>
        <v>0</v>
      </c>
      <c r="I6" s="64"/>
    </row>
    <row r="7" spans="1:9" ht="45" x14ac:dyDescent="0.2">
      <c r="A7" s="114">
        <v>6</v>
      </c>
      <c r="B7" s="88" t="s">
        <v>144</v>
      </c>
      <c r="C7" s="88" t="s">
        <v>212</v>
      </c>
      <c r="D7" s="134"/>
      <c r="E7" s="134"/>
      <c r="F7" s="134"/>
      <c r="G7" s="134"/>
      <c r="H7" s="63">
        <f t="shared" si="0"/>
        <v>0</v>
      </c>
      <c r="I7" s="64"/>
    </row>
    <row r="8" spans="1:9" ht="45" x14ac:dyDescent="0.2">
      <c r="A8" s="114">
        <v>7</v>
      </c>
      <c r="B8" s="88" t="s">
        <v>226</v>
      </c>
      <c r="C8" s="88" t="s">
        <v>213</v>
      </c>
      <c r="D8" s="134"/>
      <c r="E8" s="134"/>
      <c r="F8" s="134"/>
      <c r="G8" s="134"/>
      <c r="H8" s="63">
        <f t="shared" si="0"/>
        <v>0</v>
      </c>
      <c r="I8" s="64"/>
    </row>
    <row r="9" spans="1:9" ht="45" x14ac:dyDescent="0.2">
      <c r="A9" s="114">
        <v>8</v>
      </c>
      <c r="B9" s="88" t="s">
        <v>227</v>
      </c>
      <c r="C9" s="88" t="s">
        <v>214</v>
      </c>
      <c r="D9" s="134"/>
      <c r="E9" s="134"/>
      <c r="F9" s="134"/>
      <c r="G9" s="134"/>
      <c r="H9" s="63">
        <f t="shared" si="0"/>
        <v>0</v>
      </c>
      <c r="I9" s="64"/>
    </row>
    <row r="10" spans="1:9" ht="45" x14ac:dyDescent="0.2">
      <c r="A10" s="114">
        <v>9</v>
      </c>
      <c r="B10" s="88" t="s">
        <v>228</v>
      </c>
      <c r="C10" s="88" t="s">
        <v>215</v>
      </c>
      <c r="D10" s="134"/>
      <c r="E10" s="134"/>
      <c r="F10" s="134"/>
      <c r="G10" s="134"/>
      <c r="H10" s="63">
        <f t="shared" si="0"/>
        <v>0</v>
      </c>
      <c r="I10" s="64"/>
    </row>
    <row r="11" spans="1:9" ht="15" x14ac:dyDescent="0.2">
      <c r="A11" s="115" t="s">
        <v>155</v>
      </c>
      <c r="B11" s="62"/>
      <c r="C11" s="62"/>
      <c r="D11" s="134"/>
      <c r="E11" s="134"/>
      <c r="F11" s="134"/>
      <c r="G11" s="134"/>
      <c r="H11" s="63" t="str">
        <f t="shared" ref="H11:H13" si="1">IF(F11="X",1,"")</f>
        <v/>
      </c>
      <c r="I11" s="64"/>
    </row>
    <row r="12" spans="1:9" ht="15" x14ac:dyDescent="0.2">
      <c r="A12" s="115" t="s">
        <v>156</v>
      </c>
      <c r="B12" s="62"/>
      <c r="C12" s="62"/>
      <c r="D12" s="134"/>
      <c r="E12" s="134"/>
      <c r="F12" s="134"/>
      <c r="G12" s="134"/>
      <c r="H12" s="63" t="str">
        <f t="shared" si="1"/>
        <v/>
      </c>
      <c r="I12" s="64"/>
    </row>
    <row r="13" spans="1:9" ht="15" x14ac:dyDescent="0.2">
      <c r="A13" s="115" t="s">
        <v>157</v>
      </c>
      <c r="B13" s="62"/>
      <c r="C13" s="62"/>
      <c r="D13" s="134"/>
      <c r="E13" s="134"/>
      <c r="F13" s="134"/>
      <c r="G13" s="134"/>
      <c r="H13" s="63" t="str">
        <f t="shared" si="1"/>
        <v/>
      </c>
      <c r="I13" s="64"/>
    </row>
    <row r="14" spans="1:9" s="47" customFormat="1" ht="68.25" x14ac:dyDescent="0.25">
      <c r="A14" s="116" t="s">
        <v>4</v>
      </c>
      <c r="B14" s="90" t="s">
        <v>5</v>
      </c>
      <c r="C14" s="87" t="s">
        <v>237</v>
      </c>
      <c r="D14" s="89" t="s">
        <v>104</v>
      </c>
      <c r="E14" s="89" t="s">
        <v>105</v>
      </c>
      <c r="F14" s="89" t="s">
        <v>10</v>
      </c>
      <c r="G14" s="89" t="s">
        <v>98</v>
      </c>
      <c r="H14" s="58" t="s">
        <v>108</v>
      </c>
      <c r="I14" s="91" t="s">
        <v>238</v>
      </c>
    </row>
    <row r="15" spans="1:9" ht="45" x14ac:dyDescent="0.2">
      <c r="A15" s="114">
        <v>10</v>
      </c>
      <c r="B15" s="88" t="s">
        <v>229</v>
      </c>
      <c r="C15" s="88" t="s">
        <v>216</v>
      </c>
      <c r="D15" s="66"/>
      <c r="E15" s="66"/>
      <c r="F15" s="66"/>
      <c r="G15" s="66"/>
      <c r="H15" s="63">
        <f>IF(D15="X",0,IF(E15="X",0.5,IF(F15="X",0.75,IF(G15="X",1,0))))</f>
        <v>0</v>
      </c>
      <c r="I15" s="64"/>
    </row>
    <row r="16" spans="1:9" ht="60" x14ac:dyDescent="0.2">
      <c r="A16" s="114">
        <v>11</v>
      </c>
      <c r="B16" s="88" t="s">
        <v>230</v>
      </c>
      <c r="C16" s="88" t="s">
        <v>217</v>
      </c>
      <c r="D16" s="66"/>
      <c r="E16" s="66"/>
      <c r="F16" s="66"/>
      <c r="G16" s="66"/>
      <c r="H16" s="63">
        <f t="shared" ref="H16:H19" si="2">IF(D16="X",0,IF(E16="X",0.5,IF(F16="X",0.75,IF(G16="X",1,0))))</f>
        <v>0</v>
      </c>
      <c r="I16" s="65"/>
    </row>
    <row r="17" spans="1:9" ht="45" x14ac:dyDescent="0.2">
      <c r="A17" s="114">
        <v>12</v>
      </c>
      <c r="B17" s="88" t="s">
        <v>231</v>
      </c>
      <c r="C17" s="88" t="s">
        <v>218</v>
      </c>
      <c r="D17" s="66"/>
      <c r="E17" s="66"/>
      <c r="F17" s="66"/>
      <c r="G17" s="66"/>
      <c r="H17" s="63">
        <f t="shared" si="2"/>
        <v>0</v>
      </c>
      <c r="I17" s="65"/>
    </row>
    <row r="18" spans="1:9" ht="90" x14ac:dyDescent="0.2">
      <c r="A18" s="114">
        <v>13</v>
      </c>
      <c r="B18" s="88" t="s">
        <v>232</v>
      </c>
      <c r="C18" s="88" t="s">
        <v>219</v>
      </c>
      <c r="D18" s="66"/>
      <c r="E18" s="66"/>
      <c r="F18" s="66"/>
      <c r="G18" s="66"/>
      <c r="H18" s="63">
        <f t="shared" si="2"/>
        <v>0</v>
      </c>
      <c r="I18" s="65"/>
    </row>
    <row r="19" spans="1:9" ht="60" x14ac:dyDescent="0.2">
      <c r="A19" s="114">
        <v>14</v>
      </c>
      <c r="B19" s="88" t="s">
        <v>233</v>
      </c>
      <c r="C19" s="88" t="s">
        <v>220</v>
      </c>
      <c r="D19" s="66"/>
      <c r="E19" s="66"/>
      <c r="F19" s="66"/>
      <c r="G19" s="66"/>
      <c r="H19" s="63">
        <f t="shared" si="2"/>
        <v>0</v>
      </c>
      <c r="I19" s="64"/>
    </row>
    <row r="20" spans="1:9" ht="75" x14ac:dyDescent="0.2">
      <c r="A20" s="114">
        <v>15</v>
      </c>
      <c r="B20" s="88" t="s">
        <v>234</v>
      </c>
      <c r="C20" s="88" t="s">
        <v>221</v>
      </c>
      <c r="D20" s="66"/>
      <c r="E20" s="66"/>
      <c r="F20" s="66"/>
      <c r="G20" s="66"/>
      <c r="H20" s="63">
        <f t="shared" ref="H20" si="3">IF(D20="X",0,IF(E20="X",0.5,IF(F20="X",0.75,IF(G20="X",1,0))))</f>
        <v>0</v>
      </c>
      <c r="I20" s="64"/>
    </row>
    <row r="21" spans="1:9" ht="15" x14ac:dyDescent="0.2">
      <c r="A21" s="115" t="s">
        <v>158</v>
      </c>
      <c r="B21" s="62"/>
      <c r="C21" s="62"/>
      <c r="D21" s="66"/>
      <c r="E21" s="66"/>
      <c r="F21" s="66"/>
      <c r="G21" s="66"/>
      <c r="H21" s="63" t="str">
        <f>IF(D21="X",0,IF(E21="X",0.5,IF(F21="X",0.75,IF(G21="X",1,""))))</f>
        <v/>
      </c>
      <c r="I21" s="64"/>
    </row>
    <row r="22" spans="1:9" ht="15" x14ac:dyDescent="0.2">
      <c r="A22" s="115" t="s">
        <v>159</v>
      </c>
      <c r="B22" s="62"/>
      <c r="C22" s="62"/>
      <c r="D22" s="66"/>
      <c r="E22" s="66"/>
      <c r="F22" s="66"/>
      <c r="G22" s="66"/>
      <c r="H22" s="63" t="str">
        <f t="shared" ref="H22:H23" si="4">IF(D22="X",0,IF(E22="X",0.5,IF(F22="X",0.75,IF(G22="X",1,""))))</f>
        <v/>
      </c>
      <c r="I22" s="64"/>
    </row>
    <row r="23" spans="1:9" ht="15" x14ac:dyDescent="0.2">
      <c r="A23" s="115" t="s">
        <v>160</v>
      </c>
      <c r="B23" s="62"/>
      <c r="C23" s="62"/>
      <c r="D23" s="66"/>
      <c r="E23" s="66"/>
      <c r="F23" s="66"/>
      <c r="G23" s="66"/>
      <c r="H23" s="63" t="str">
        <f t="shared" si="4"/>
        <v/>
      </c>
      <c r="I23" s="64"/>
    </row>
    <row r="24" spans="1:9" s="47" customFormat="1" ht="70.5" customHeight="1" x14ac:dyDescent="0.25">
      <c r="A24" s="116" t="s">
        <v>4</v>
      </c>
      <c r="B24" s="90" t="s">
        <v>5</v>
      </c>
      <c r="C24" s="87" t="s">
        <v>237</v>
      </c>
      <c r="D24" s="89" t="s">
        <v>104</v>
      </c>
      <c r="E24" s="89" t="s">
        <v>131</v>
      </c>
      <c r="F24" s="89" t="s">
        <v>130</v>
      </c>
      <c r="G24" s="89" t="s">
        <v>132</v>
      </c>
      <c r="H24" s="58" t="s">
        <v>108</v>
      </c>
      <c r="I24" s="91" t="s">
        <v>238</v>
      </c>
    </row>
    <row r="25" spans="1:9" ht="60" x14ac:dyDescent="0.2">
      <c r="A25" s="114">
        <v>16</v>
      </c>
      <c r="B25" s="88" t="s">
        <v>235</v>
      </c>
      <c r="C25" s="88" t="s">
        <v>222</v>
      </c>
      <c r="D25" s="66"/>
      <c r="E25" s="66"/>
      <c r="F25" s="66"/>
      <c r="G25" s="66"/>
      <c r="H25" s="63">
        <f>IF(D25="X",0,IF(E25="X",0.5,IF(F25="X",0.75,IF(G25="X",1,0))))</f>
        <v>0</v>
      </c>
      <c r="I25" s="64"/>
    </row>
    <row r="26" spans="1:9" ht="75" x14ac:dyDescent="0.2">
      <c r="A26" s="114">
        <v>17</v>
      </c>
      <c r="B26" s="88" t="s">
        <v>236</v>
      </c>
      <c r="C26" s="88" t="s">
        <v>223</v>
      </c>
      <c r="D26" s="66"/>
      <c r="E26" s="66"/>
      <c r="F26" s="66"/>
      <c r="G26" s="66"/>
      <c r="H26" s="63">
        <f t="shared" ref="H26" si="5">IF(D26="X",0,IF(E26="X",0.5,IF(F26="X",0.75,IF(G26="X",1,0))))</f>
        <v>0</v>
      </c>
      <c r="I26" s="64"/>
    </row>
    <row r="27" spans="1:9" ht="15" x14ac:dyDescent="0.2">
      <c r="A27" s="115" t="s">
        <v>161</v>
      </c>
      <c r="B27" s="62"/>
      <c r="C27" s="62"/>
      <c r="D27" s="66"/>
      <c r="E27" s="66"/>
      <c r="F27" s="66"/>
      <c r="G27" s="66"/>
      <c r="H27" s="63" t="str">
        <f>IF(D27="X",0,IF(E27="X",0.5,IF(F27="X",0.75,IF(G27="X",1,""))))</f>
        <v/>
      </c>
      <c r="I27" s="64"/>
    </row>
    <row r="28" spans="1:9" ht="15" x14ac:dyDescent="0.2">
      <c r="A28" s="115" t="s">
        <v>162</v>
      </c>
      <c r="B28" s="62"/>
      <c r="C28" s="62"/>
      <c r="D28" s="66"/>
      <c r="E28" s="66"/>
      <c r="F28" s="66"/>
      <c r="G28" s="66"/>
      <c r="H28" s="63" t="str">
        <f t="shared" ref="H28:H29" si="6">IF(D28="X",0,IF(E28="X",0.5,IF(F28="X",0.75,IF(G28="X",1,""))))</f>
        <v/>
      </c>
      <c r="I28" s="64"/>
    </row>
    <row r="29" spans="1:9" ht="15" x14ac:dyDescent="0.2">
      <c r="A29" s="115" t="s">
        <v>163</v>
      </c>
      <c r="B29" s="62"/>
      <c r="C29" s="62"/>
      <c r="D29" s="66"/>
      <c r="E29" s="66"/>
      <c r="F29" s="66"/>
      <c r="G29" s="66"/>
      <c r="H29" s="63" t="str">
        <f t="shared" si="6"/>
        <v/>
      </c>
      <c r="I29" s="64"/>
    </row>
    <row r="30" spans="1:9" ht="15" x14ac:dyDescent="0.3">
      <c r="A30" s="52"/>
      <c r="B30" s="60" t="s">
        <v>103</v>
      </c>
      <c r="C30" s="123"/>
      <c r="D30" s="135">
        <f>AVERAGE(H2:H13,H15:H23,H25:H29)</f>
        <v>0</v>
      </c>
      <c r="E30" s="136"/>
      <c r="F30" s="136"/>
      <c r="G30" s="136"/>
      <c r="H30" s="136"/>
      <c r="I30" s="137"/>
    </row>
    <row r="31" spans="1:9" ht="12.75" customHeight="1" x14ac:dyDescent="0.2"/>
    <row r="32" spans="1:9"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sheetData>
  <sheetProtection algorithmName="SHA-512" hashValue="QRpW7hsHNrBI8gkFFveMnTWSNduaoQvpctLsPXS5v1OOBRay/7t2JBcWcmI+rd/cxf90tGioC6kWrOAepn2nHg==" saltValue="3mBd4Tjw5t0O62ffA0LCQw==" spinCount="100000" sheet="1" objects="1" scenarios="1"/>
  <mergeCells count="27">
    <mergeCell ref="D30:I30"/>
    <mergeCell ref="D11:E11"/>
    <mergeCell ref="F11:G11"/>
    <mergeCell ref="D12:E12"/>
    <mergeCell ref="F12:G12"/>
    <mergeCell ref="D13:E13"/>
    <mergeCell ref="F13:G13"/>
    <mergeCell ref="D10:E10"/>
    <mergeCell ref="F10:G10"/>
    <mergeCell ref="D6:E6"/>
    <mergeCell ref="F6:G6"/>
    <mergeCell ref="D7:E7"/>
    <mergeCell ref="F7:G7"/>
    <mergeCell ref="D8:E8"/>
    <mergeCell ref="F8:G8"/>
    <mergeCell ref="D1:E1"/>
    <mergeCell ref="F1:G1"/>
    <mergeCell ref="D2:E2"/>
    <mergeCell ref="F2:G2"/>
    <mergeCell ref="D9:E9"/>
    <mergeCell ref="F9:G9"/>
    <mergeCell ref="D3:E3"/>
    <mergeCell ref="F3:G3"/>
    <mergeCell ref="D4:E4"/>
    <mergeCell ref="F4:G4"/>
    <mergeCell ref="D5:E5"/>
    <mergeCell ref="F5:G5"/>
  </mergeCells>
  <conditionalFormatting sqref="D16:H18">
    <cfRule type="expression" dxfId="4" priority="1">
      <formula>$D$2="X"</formula>
    </cfRule>
  </conditionalFormatting>
  <conditionalFormatting sqref="H2:H5">
    <cfRule type="colorScale" priority="5">
      <colorScale>
        <cfvo type="num" val="0"/>
        <cfvo type="num" val="0.4"/>
        <cfvo type="num" val="1"/>
        <color rgb="FFF8696B"/>
        <color rgb="FFFFEB84"/>
        <color rgb="FF63BE7B"/>
      </colorScale>
    </cfRule>
  </conditionalFormatting>
  <conditionalFormatting sqref="H6:H8">
    <cfRule type="colorScale" priority="6">
      <colorScale>
        <cfvo type="num" val="0"/>
        <cfvo type="num" val="0.4"/>
        <cfvo type="num" val="1"/>
        <color rgb="FFF8696B"/>
        <color rgb="FFFFEB84"/>
        <color rgb="FF63BE7B"/>
      </colorScale>
    </cfRule>
  </conditionalFormatting>
  <conditionalFormatting sqref="H9:H10">
    <cfRule type="colorScale" priority="7">
      <colorScale>
        <cfvo type="num" val="0"/>
        <cfvo type="num" val="0.4"/>
        <cfvo type="num" val="1"/>
        <color rgb="FFF8696B"/>
        <color rgb="FFFFEB84"/>
        <color rgb="FF63BE7B"/>
      </colorScale>
    </cfRule>
  </conditionalFormatting>
  <conditionalFormatting sqref="H15">
    <cfRule type="colorScale" priority="10">
      <colorScale>
        <cfvo type="num" val="0"/>
        <cfvo type="num" val="0.4"/>
        <cfvo type="num" val="1"/>
        <color rgb="FFF8696B"/>
        <color rgb="FFFFEB84"/>
        <color rgb="FF63BE7B"/>
      </colorScale>
    </cfRule>
  </conditionalFormatting>
  <conditionalFormatting sqref="H20">
    <cfRule type="colorScale" priority="4">
      <colorScale>
        <cfvo type="num" val="0"/>
        <cfvo type="num" val="0.4"/>
        <cfvo type="num" val="1"/>
        <color rgb="FFF8696B"/>
        <color rgb="FFFFEB84"/>
        <color rgb="FF63BE7B"/>
      </colorScale>
    </cfRule>
  </conditionalFormatting>
  <conditionalFormatting sqref="H21:H23 D30 H25:H29 H16:H19 H11:H13">
    <cfRule type="colorScale" priority="14">
      <colorScale>
        <cfvo type="num" val="0"/>
        <cfvo type="num" val="0.4"/>
        <cfvo type="num" val="1"/>
        <color rgb="FFF8696B"/>
        <color rgb="FFFFEB84"/>
        <color rgb="FF63BE7B"/>
      </colorScale>
    </cfRule>
  </conditionalFormatting>
  <dataValidations count="1">
    <dataValidation type="custom" allowBlank="1" showInputMessage="1" showErrorMessage="1" sqref="D25:G29 D2:G13 D15:G23" xr:uid="{00000000-0002-0000-0700-000000000000}">
      <formula1>D2="X"</formula1>
    </dataValidation>
  </dataValidations>
  <pageMargins left="0.23622047244094491" right="0.23622047244094491" top="1.1417322834645669" bottom="1.0629921259842521" header="0.31496062992125984" footer="0.31496062992125984"/>
  <pageSetup paperSize="9" scale="78" fitToHeight="0" orientation="landscape" r:id="rId1"/>
  <headerFooter>
    <oddHeader>&amp;L&amp;G&amp;R&amp;"Work Sans SemiBold,Normal"&amp;12&amp;K004A84Componente de Fortalecimiento:
Administrativo y Gestión
Formato de Autoevaluación</oddHeader>
    <oddFooter>&amp;LPágina &amp;P de &amp;N&amp;R&amp;G</oddFooter>
  </headerFooter>
  <rowBreaks count="1" manualBreakCount="1">
    <brk id="23"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pageSetUpPr fitToPage="1"/>
  </sheetPr>
  <dimension ref="A1:I23"/>
  <sheetViews>
    <sheetView showGridLines="0" view="pageLayout" topLeftCell="C1" zoomScale="106" zoomScaleNormal="115" zoomScaleSheetLayoutView="100" zoomScalePageLayoutView="106" workbookViewId="0">
      <selection activeCell="C2" sqref="C2"/>
    </sheetView>
  </sheetViews>
  <sheetFormatPr baseColWidth="10" defaultColWidth="11.42578125" defaultRowHeight="12.75" customHeight="1" zeroHeight="1" x14ac:dyDescent="0.2"/>
  <cols>
    <col min="1" max="1" width="6.7109375" style="48" customWidth="1"/>
    <col min="2" max="2" width="69.42578125" style="55" customWidth="1"/>
    <col min="3" max="3" width="41" style="55" customWidth="1"/>
    <col min="4" max="7" width="4.85546875" style="48" bestFit="1" customWidth="1"/>
    <col min="8" max="8" width="6.140625" style="69" bestFit="1" customWidth="1"/>
    <col min="9" max="9" width="40.42578125" style="48" customWidth="1"/>
    <col min="10" max="10" width="1" style="48" customWidth="1"/>
    <col min="11" max="11" width="11.42578125" style="48" customWidth="1"/>
    <col min="12" max="16384" width="11.42578125" style="48"/>
  </cols>
  <sheetData>
    <row r="1" spans="1:9" s="47" customFormat="1" ht="66.75" customHeight="1" x14ac:dyDescent="0.25">
      <c r="A1" s="113" t="s">
        <v>4</v>
      </c>
      <c r="B1" s="87" t="s">
        <v>5</v>
      </c>
      <c r="C1" s="87" t="s">
        <v>237</v>
      </c>
      <c r="D1" s="143" t="s">
        <v>101</v>
      </c>
      <c r="E1" s="143"/>
      <c r="F1" s="143" t="s">
        <v>93</v>
      </c>
      <c r="G1" s="143"/>
      <c r="H1" s="57" t="s">
        <v>108</v>
      </c>
      <c r="I1" s="92" t="s">
        <v>238</v>
      </c>
    </row>
    <row r="2" spans="1:9" ht="30" x14ac:dyDescent="0.2">
      <c r="A2" s="114">
        <v>1</v>
      </c>
      <c r="B2" s="88" t="s">
        <v>42</v>
      </c>
      <c r="C2" s="88" t="s">
        <v>187</v>
      </c>
      <c r="D2" s="134"/>
      <c r="E2" s="134"/>
      <c r="F2" s="134"/>
      <c r="G2" s="134"/>
      <c r="H2" s="63">
        <f t="shared" ref="H2:H10" si="0">IF(F2="X",1,0)</f>
        <v>0</v>
      </c>
      <c r="I2" s="65"/>
    </row>
    <row r="3" spans="1:9" ht="45" x14ac:dyDescent="0.2">
      <c r="A3" s="114">
        <v>2</v>
      </c>
      <c r="B3" s="88" t="s">
        <v>45</v>
      </c>
      <c r="C3" s="88" t="s">
        <v>188</v>
      </c>
      <c r="D3" s="134"/>
      <c r="E3" s="134"/>
      <c r="F3" s="134"/>
      <c r="G3" s="134"/>
      <c r="H3" s="63">
        <f t="shared" si="0"/>
        <v>0</v>
      </c>
      <c r="I3" s="64"/>
    </row>
    <row r="4" spans="1:9" ht="30" x14ac:dyDescent="0.2">
      <c r="A4" s="114">
        <v>3</v>
      </c>
      <c r="B4" s="88" t="s">
        <v>47</v>
      </c>
      <c r="C4" s="88" t="s">
        <v>189</v>
      </c>
      <c r="D4" s="134"/>
      <c r="E4" s="134"/>
      <c r="F4" s="134"/>
      <c r="G4" s="134"/>
      <c r="H4" s="63">
        <f t="shared" si="0"/>
        <v>0</v>
      </c>
      <c r="I4" s="64"/>
    </row>
    <row r="5" spans="1:9" ht="60" x14ac:dyDescent="0.2">
      <c r="A5" s="114">
        <v>4</v>
      </c>
      <c r="B5" s="88" t="s">
        <v>49</v>
      </c>
      <c r="C5" s="88" t="s">
        <v>190</v>
      </c>
      <c r="D5" s="134"/>
      <c r="E5" s="134"/>
      <c r="F5" s="134"/>
      <c r="G5" s="134"/>
      <c r="H5" s="63">
        <f t="shared" si="0"/>
        <v>0</v>
      </c>
      <c r="I5" s="64"/>
    </row>
    <row r="6" spans="1:9" ht="60" x14ac:dyDescent="0.2">
      <c r="A6" s="114">
        <v>5</v>
      </c>
      <c r="B6" s="88" t="s">
        <v>50</v>
      </c>
      <c r="C6" s="88" t="s">
        <v>191</v>
      </c>
      <c r="D6" s="134"/>
      <c r="E6" s="134"/>
      <c r="F6" s="134"/>
      <c r="G6" s="134"/>
      <c r="H6" s="63">
        <f t="shared" si="0"/>
        <v>0</v>
      </c>
      <c r="I6" s="64"/>
    </row>
    <row r="7" spans="1:9" ht="60" x14ac:dyDescent="0.2">
      <c r="A7" s="114">
        <v>6</v>
      </c>
      <c r="B7" s="88" t="s">
        <v>51</v>
      </c>
      <c r="C7" s="88" t="s">
        <v>192</v>
      </c>
      <c r="D7" s="134"/>
      <c r="E7" s="134"/>
      <c r="F7" s="134"/>
      <c r="G7" s="134"/>
      <c r="H7" s="63">
        <f t="shared" si="0"/>
        <v>0</v>
      </c>
      <c r="I7" s="64"/>
    </row>
    <row r="8" spans="1:9" ht="60" x14ac:dyDescent="0.2">
      <c r="A8" s="114">
        <v>7</v>
      </c>
      <c r="B8" s="88" t="s">
        <v>52</v>
      </c>
      <c r="C8" s="88" t="s">
        <v>191</v>
      </c>
      <c r="D8" s="134"/>
      <c r="E8" s="134"/>
      <c r="F8" s="134"/>
      <c r="G8" s="134"/>
      <c r="H8" s="63">
        <f t="shared" si="0"/>
        <v>0</v>
      </c>
      <c r="I8" s="64"/>
    </row>
    <row r="9" spans="1:9" ht="60" x14ac:dyDescent="0.2">
      <c r="A9" s="114">
        <v>8</v>
      </c>
      <c r="B9" s="88" t="s">
        <v>134</v>
      </c>
      <c r="C9" s="88" t="s">
        <v>191</v>
      </c>
      <c r="D9" s="134"/>
      <c r="E9" s="134"/>
      <c r="F9" s="134"/>
      <c r="G9" s="134"/>
      <c r="H9" s="63">
        <f t="shared" si="0"/>
        <v>0</v>
      </c>
      <c r="I9" s="64"/>
    </row>
    <row r="10" spans="1:9" ht="45" x14ac:dyDescent="0.2">
      <c r="A10" s="114">
        <v>9</v>
      </c>
      <c r="B10" s="88" t="s">
        <v>54</v>
      </c>
      <c r="C10" s="88" t="s">
        <v>193</v>
      </c>
      <c r="D10" s="134"/>
      <c r="E10" s="134"/>
      <c r="F10" s="134"/>
      <c r="G10" s="134"/>
      <c r="H10" s="63">
        <f t="shared" si="0"/>
        <v>0</v>
      </c>
      <c r="I10" s="64"/>
    </row>
    <row r="11" spans="1:9" ht="15" x14ac:dyDescent="0.2">
      <c r="A11" s="115" t="s">
        <v>155</v>
      </c>
      <c r="B11" s="62"/>
      <c r="C11" s="62"/>
      <c r="D11" s="134"/>
      <c r="E11" s="134"/>
      <c r="F11" s="134"/>
      <c r="G11" s="134"/>
      <c r="H11" s="63" t="str">
        <f t="shared" ref="H11:H13" si="1">IF(F11="X",1,"")</f>
        <v/>
      </c>
      <c r="I11" s="64"/>
    </row>
    <row r="12" spans="1:9" ht="15" x14ac:dyDescent="0.2">
      <c r="A12" s="115" t="s">
        <v>156</v>
      </c>
      <c r="B12" s="62"/>
      <c r="C12" s="62"/>
      <c r="D12" s="134"/>
      <c r="E12" s="134"/>
      <c r="F12" s="134"/>
      <c r="G12" s="134"/>
      <c r="H12" s="63" t="str">
        <f t="shared" si="1"/>
        <v/>
      </c>
      <c r="I12" s="64"/>
    </row>
    <row r="13" spans="1:9" ht="15" x14ac:dyDescent="0.2">
      <c r="A13" s="115" t="s">
        <v>157</v>
      </c>
      <c r="B13" s="62"/>
      <c r="C13" s="62"/>
      <c r="D13" s="134"/>
      <c r="E13" s="134"/>
      <c r="F13" s="134"/>
      <c r="G13" s="134"/>
      <c r="H13" s="63" t="str">
        <f t="shared" si="1"/>
        <v/>
      </c>
      <c r="I13" s="64"/>
    </row>
    <row r="14" spans="1:9" s="47" customFormat="1" ht="68.25" x14ac:dyDescent="0.25">
      <c r="A14" s="116" t="s">
        <v>4</v>
      </c>
      <c r="B14" s="90" t="s">
        <v>5</v>
      </c>
      <c r="C14" s="87" t="s">
        <v>237</v>
      </c>
      <c r="D14" s="89" t="s">
        <v>104</v>
      </c>
      <c r="E14" s="89" t="s">
        <v>105</v>
      </c>
      <c r="F14" s="89" t="s">
        <v>10</v>
      </c>
      <c r="G14" s="89" t="s">
        <v>98</v>
      </c>
      <c r="H14" s="58" t="s">
        <v>108</v>
      </c>
      <c r="I14" s="91" t="s">
        <v>238</v>
      </c>
    </row>
    <row r="15" spans="1:9" ht="45" x14ac:dyDescent="0.2">
      <c r="A15" s="114">
        <v>10</v>
      </c>
      <c r="B15" s="88" t="s">
        <v>43</v>
      </c>
      <c r="C15" s="88" t="s">
        <v>194</v>
      </c>
      <c r="D15" s="66"/>
      <c r="E15" s="66"/>
      <c r="F15" s="66"/>
      <c r="G15" s="66"/>
      <c r="H15" s="63">
        <f>IF(D15="X",0,IF(E15="X",0.5,IF(F15="X",0.75,IF(G15="X",1,0))))</f>
        <v>0</v>
      </c>
      <c r="I15" s="64"/>
    </row>
    <row r="16" spans="1:9" ht="30" x14ac:dyDescent="0.2">
      <c r="A16" s="114">
        <v>11</v>
      </c>
      <c r="B16" s="88" t="s">
        <v>44</v>
      </c>
      <c r="C16" s="88" t="s">
        <v>195</v>
      </c>
      <c r="D16" s="66"/>
      <c r="E16" s="66"/>
      <c r="F16" s="66"/>
      <c r="G16" s="66"/>
      <c r="H16" s="63">
        <f t="shared" ref="H16:H19" si="2">IF(D16="X",0,IF(E16="X",0.5,IF(F16="X",0.75,IF(G16="X",1,0))))</f>
        <v>0</v>
      </c>
      <c r="I16" s="64"/>
    </row>
    <row r="17" spans="1:9" ht="45" x14ac:dyDescent="0.2">
      <c r="A17" s="114">
        <v>12</v>
      </c>
      <c r="B17" s="88" t="s">
        <v>46</v>
      </c>
      <c r="C17" s="88" t="s">
        <v>196</v>
      </c>
      <c r="D17" s="66"/>
      <c r="E17" s="66"/>
      <c r="F17" s="66"/>
      <c r="G17" s="66"/>
      <c r="H17" s="63">
        <f t="shared" ref="H17" si="3">IF(D17="X",0,IF(E17="X",0.5,IF(F17="X",0.75,IF(G17="X",1,0))))</f>
        <v>0</v>
      </c>
      <c r="I17" s="64"/>
    </row>
    <row r="18" spans="1:9" ht="60" x14ac:dyDescent="0.2">
      <c r="A18" s="114">
        <v>13</v>
      </c>
      <c r="B18" s="88" t="s">
        <v>48</v>
      </c>
      <c r="C18" s="88" t="s">
        <v>192</v>
      </c>
      <c r="D18" s="66"/>
      <c r="E18" s="66"/>
      <c r="F18" s="66"/>
      <c r="G18" s="66"/>
      <c r="H18" s="63">
        <f t="shared" si="2"/>
        <v>0</v>
      </c>
      <c r="I18" s="64"/>
    </row>
    <row r="19" spans="1:9" ht="30" hidden="1" x14ac:dyDescent="0.2">
      <c r="A19" s="115"/>
      <c r="B19" s="62" t="s">
        <v>48</v>
      </c>
      <c r="C19" s="62"/>
      <c r="D19" s="66"/>
      <c r="E19" s="66"/>
      <c r="F19" s="66"/>
      <c r="G19" s="66"/>
      <c r="H19" s="63">
        <f t="shared" si="2"/>
        <v>0</v>
      </c>
      <c r="I19" s="64"/>
    </row>
    <row r="20" spans="1:9" ht="15" x14ac:dyDescent="0.2">
      <c r="A20" s="115" t="s">
        <v>158</v>
      </c>
      <c r="B20" s="62"/>
      <c r="C20" s="62"/>
      <c r="D20" s="66"/>
      <c r="E20" s="66"/>
      <c r="F20" s="66"/>
      <c r="G20" s="66"/>
      <c r="H20" s="63" t="str">
        <f>IF(D20="X",0,IF(E20="X",0.5,IF(F20="X",0.75,IF(G20="X",1,""))))</f>
        <v/>
      </c>
      <c r="I20" s="64"/>
    </row>
    <row r="21" spans="1:9" ht="15" x14ac:dyDescent="0.2">
      <c r="A21" s="115" t="s">
        <v>159</v>
      </c>
      <c r="B21" s="62"/>
      <c r="C21" s="62"/>
      <c r="D21" s="66"/>
      <c r="E21" s="66"/>
      <c r="F21" s="66"/>
      <c r="G21" s="66"/>
      <c r="H21" s="63" t="str">
        <f t="shared" ref="H21:H22" si="4">IF(D21="X",0,IF(E21="X",0.5,IF(F21="X",0.75,IF(G21="X",1,""))))</f>
        <v/>
      </c>
      <c r="I21" s="64"/>
    </row>
    <row r="22" spans="1:9" ht="15" x14ac:dyDescent="0.2">
      <c r="A22" s="115" t="s">
        <v>160</v>
      </c>
      <c r="B22" s="62"/>
      <c r="C22" s="62"/>
      <c r="D22" s="66"/>
      <c r="E22" s="66"/>
      <c r="F22" s="66"/>
      <c r="G22" s="66"/>
      <c r="H22" s="63" t="str">
        <f t="shared" si="4"/>
        <v/>
      </c>
      <c r="I22" s="64"/>
    </row>
    <row r="23" spans="1:9" ht="15" x14ac:dyDescent="0.3">
      <c r="A23" s="52"/>
      <c r="B23" s="60" t="s">
        <v>103</v>
      </c>
      <c r="C23" s="123"/>
      <c r="D23" s="135">
        <f>AVERAGE(H2:H13,H15:H22)</f>
        <v>0</v>
      </c>
      <c r="E23" s="136"/>
      <c r="F23" s="136"/>
      <c r="G23" s="136"/>
      <c r="H23" s="136"/>
      <c r="I23" s="137"/>
    </row>
  </sheetData>
  <sheetProtection algorithmName="SHA-512" hashValue="2nMNipNlvpXgRJ8V92TnhNx5qzo8MPKPsHPhpmseLCzgY2BEJeX+NEJnQaKWtiE1maqiCjWU/49N3/sxjXVIrQ==" saltValue="+w6qmOLtBA32DDP9n9LvqA==" spinCount="100000" sheet="1" objects="1" scenarios="1"/>
  <mergeCells count="27">
    <mergeCell ref="D23:I23"/>
    <mergeCell ref="D3:E3"/>
    <mergeCell ref="F3:G3"/>
    <mergeCell ref="D4:E4"/>
    <mergeCell ref="F4:G4"/>
    <mergeCell ref="D5:E5"/>
    <mergeCell ref="F5:G5"/>
    <mergeCell ref="D6:E6"/>
    <mergeCell ref="F6:G6"/>
    <mergeCell ref="D11:E11"/>
    <mergeCell ref="F11:G11"/>
    <mergeCell ref="D12:E12"/>
    <mergeCell ref="F12:G12"/>
    <mergeCell ref="D13:E13"/>
    <mergeCell ref="F13:G13"/>
    <mergeCell ref="D8:E8"/>
    <mergeCell ref="F8:G8"/>
    <mergeCell ref="D9:E9"/>
    <mergeCell ref="F9:G9"/>
    <mergeCell ref="D10:E10"/>
    <mergeCell ref="F10:G10"/>
    <mergeCell ref="D1:E1"/>
    <mergeCell ref="F1:G1"/>
    <mergeCell ref="D2:E2"/>
    <mergeCell ref="F2:G2"/>
    <mergeCell ref="D7:E7"/>
    <mergeCell ref="F7:G7"/>
  </mergeCells>
  <conditionalFormatting sqref="D19:H19">
    <cfRule type="expression" dxfId="3" priority="3">
      <formula>$D$2="X"</formula>
    </cfRule>
  </conditionalFormatting>
  <conditionalFormatting sqref="H2:H6">
    <cfRule type="colorScale" priority="2">
      <colorScale>
        <cfvo type="num" val="0"/>
        <cfvo type="num" val="0.4"/>
        <cfvo type="num" val="1"/>
        <color rgb="FFF8696B"/>
        <color rgb="FFFFEB84"/>
        <color rgb="FF63BE7B"/>
      </colorScale>
    </cfRule>
  </conditionalFormatting>
  <conditionalFormatting sqref="H7:H13 D23 H15:H16 H18:H22">
    <cfRule type="colorScale" priority="8">
      <colorScale>
        <cfvo type="num" val="0"/>
        <cfvo type="num" val="0.4"/>
        <cfvo type="num" val="1"/>
        <color rgb="FFF8696B"/>
        <color rgb="FFFFEB84"/>
        <color rgb="FF63BE7B"/>
      </colorScale>
    </cfRule>
  </conditionalFormatting>
  <conditionalFormatting sqref="H17">
    <cfRule type="colorScale" priority="1">
      <colorScale>
        <cfvo type="num" val="0"/>
        <cfvo type="num" val="0.4"/>
        <cfvo type="num" val="1"/>
        <color rgb="FFF8696B"/>
        <color rgb="FFFFEB84"/>
        <color rgb="FF63BE7B"/>
      </colorScale>
    </cfRule>
  </conditionalFormatting>
  <dataValidations count="1">
    <dataValidation type="custom" allowBlank="1" showInputMessage="1" showErrorMessage="1" sqref="D2:G13 D15:G22" xr:uid="{00000000-0002-0000-0800-000000000000}">
      <formula1>D2="X"</formula1>
    </dataValidation>
  </dataValidations>
  <pageMargins left="0.23622047244094491" right="0.23622047244094491" top="1.1417322834645669" bottom="1.0629921259842521" header="0.31496062992125984" footer="0.31496062992125984"/>
  <pageSetup paperSize="9" scale="78" fitToHeight="0" orientation="landscape" r:id="rId1"/>
  <headerFooter>
    <oddHeader>&amp;L&amp;G&amp;R&amp;"Work Sans SemiBold,Normal"&amp;12&amp;K004A84Componente de Fortalecimiento:
Familia, Comunidad y Redes
Formato de Autoevaluación</oddHeader>
    <oddFooter>&amp;LPágina &amp;P de &amp;N&amp;R&amp;G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2">
    <pageSetUpPr fitToPage="1"/>
  </sheetPr>
  <dimension ref="A1:I25"/>
  <sheetViews>
    <sheetView showGridLines="0" view="pageLayout" topLeftCell="A3" zoomScaleNormal="115" zoomScaleSheetLayoutView="100" workbookViewId="0">
      <selection activeCell="C4" sqref="C4"/>
    </sheetView>
  </sheetViews>
  <sheetFormatPr baseColWidth="10" defaultColWidth="11.42578125" defaultRowHeight="12.75" customHeight="1" zeroHeight="1" x14ac:dyDescent="0.2"/>
  <cols>
    <col min="1" max="1" width="6.7109375" style="48" customWidth="1"/>
    <col min="2" max="2" width="69.42578125" style="55" customWidth="1"/>
    <col min="3" max="3" width="41" style="55" customWidth="1"/>
    <col min="4" max="7" width="4.85546875" style="48" bestFit="1" customWidth="1"/>
    <col min="8" max="8" width="6.140625" style="69" bestFit="1" customWidth="1"/>
    <col min="9" max="9" width="40.42578125" style="48" customWidth="1"/>
    <col min="10" max="10" width="11.42578125" style="48" customWidth="1"/>
    <col min="11" max="16384" width="11.42578125" style="48"/>
  </cols>
  <sheetData>
    <row r="1" spans="1:9" s="47" customFormat="1" ht="66.75" customHeight="1" x14ac:dyDescent="0.25">
      <c r="A1" s="113" t="s">
        <v>4</v>
      </c>
      <c r="B1" s="87" t="s">
        <v>5</v>
      </c>
      <c r="C1" s="87" t="s">
        <v>237</v>
      </c>
      <c r="D1" s="143" t="s">
        <v>101</v>
      </c>
      <c r="E1" s="143"/>
      <c r="F1" s="143" t="s">
        <v>93</v>
      </c>
      <c r="G1" s="143"/>
      <c r="H1" s="57" t="s">
        <v>108</v>
      </c>
      <c r="I1" s="92" t="s">
        <v>238</v>
      </c>
    </row>
    <row r="2" spans="1:9" ht="45" x14ac:dyDescent="0.2">
      <c r="A2" s="114">
        <v>1</v>
      </c>
      <c r="B2" s="88" t="s">
        <v>119</v>
      </c>
      <c r="C2" s="88" t="s">
        <v>165</v>
      </c>
      <c r="D2" s="134"/>
      <c r="E2" s="134"/>
      <c r="F2" s="134"/>
      <c r="G2" s="134"/>
      <c r="H2" s="63">
        <f t="shared" ref="H2:H13" si="0">IF(F2="X",1,0)</f>
        <v>0</v>
      </c>
      <c r="I2" s="65"/>
    </row>
    <row r="3" spans="1:9" ht="60" x14ac:dyDescent="0.2">
      <c r="A3" s="114">
        <v>2</v>
      </c>
      <c r="B3" s="88" t="s">
        <v>120</v>
      </c>
      <c r="C3" s="88" t="s">
        <v>165</v>
      </c>
      <c r="D3" s="134"/>
      <c r="E3" s="134"/>
      <c r="F3" s="134"/>
      <c r="G3" s="134"/>
      <c r="H3" s="63">
        <f t="shared" si="0"/>
        <v>0</v>
      </c>
      <c r="I3" s="64"/>
    </row>
    <row r="4" spans="1:9" ht="30" x14ac:dyDescent="0.2">
      <c r="A4" s="114">
        <v>3</v>
      </c>
      <c r="B4" s="88" t="s">
        <v>122</v>
      </c>
      <c r="C4" s="88" t="s">
        <v>166</v>
      </c>
      <c r="D4" s="149"/>
      <c r="E4" s="150"/>
      <c r="F4" s="149"/>
      <c r="G4" s="150"/>
      <c r="H4" s="63">
        <f t="shared" si="0"/>
        <v>0</v>
      </c>
      <c r="I4" s="64"/>
    </row>
    <row r="5" spans="1:9" ht="45" x14ac:dyDescent="0.2">
      <c r="A5" s="114">
        <v>4</v>
      </c>
      <c r="B5" s="88" t="s">
        <v>123</v>
      </c>
      <c r="C5" s="88" t="s">
        <v>167</v>
      </c>
      <c r="D5" s="149"/>
      <c r="E5" s="150"/>
      <c r="F5" s="149"/>
      <c r="G5" s="150"/>
      <c r="H5" s="63">
        <f t="shared" si="0"/>
        <v>0</v>
      </c>
      <c r="I5" s="64"/>
    </row>
    <row r="6" spans="1:9" ht="30" x14ac:dyDescent="0.2">
      <c r="A6" s="114">
        <v>5</v>
      </c>
      <c r="B6" s="88" t="s">
        <v>124</v>
      </c>
      <c r="C6" s="88" t="s">
        <v>168</v>
      </c>
      <c r="D6" s="134"/>
      <c r="E6" s="134"/>
      <c r="F6" s="134"/>
      <c r="G6" s="134"/>
      <c r="H6" s="63">
        <f t="shared" si="0"/>
        <v>0</v>
      </c>
      <c r="I6" s="64"/>
    </row>
    <row r="7" spans="1:9" ht="30" x14ac:dyDescent="0.2">
      <c r="A7" s="114">
        <v>6</v>
      </c>
      <c r="B7" s="88" t="s">
        <v>125</v>
      </c>
      <c r="C7" s="88" t="s">
        <v>168</v>
      </c>
      <c r="D7" s="134"/>
      <c r="E7" s="134"/>
      <c r="F7" s="134"/>
      <c r="G7" s="134"/>
      <c r="H7" s="63">
        <f t="shared" si="0"/>
        <v>0</v>
      </c>
      <c r="I7" s="64"/>
    </row>
    <row r="8" spans="1:9" ht="30" x14ac:dyDescent="0.2">
      <c r="A8" s="114">
        <v>7</v>
      </c>
      <c r="B8" s="88" t="s">
        <v>126</v>
      </c>
      <c r="C8" s="88" t="s">
        <v>168</v>
      </c>
      <c r="D8" s="134"/>
      <c r="E8" s="134"/>
      <c r="F8" s="134"/>
      <c r="G8" s="134"/>
      <c r="H8" s="63">
        <f t="shared" si="0"/>
        <v>0</v>
      </c>
      <c r="I8" s="64"/>
    </row>
    <row r="9" spans="1:9" ht="30" x14ac:dyDescent="0.2">
      <c r="A9" s="114">
        <v>8</v>
      </c>
      <c r="B9" s="88" t="s">
        <v>135</v>
      </c>
      <c r="C9" s="88" t="s">
        <v>168</v>
      </c>
      <c r="D9" s="134"/>
      <c r="E9" s="134"/>
      <c r="F9" s="134"/>
      <c r="G9" s="134"/>
      <c r="H9" s="63">
        <f t="shared" si="0"/>
        <v>0</v>
      </c>
      <c r="I9" s="64"/>
    </row>
    <row r="10" spans="1:9" ht="30" x14ac:dyDescent="0.2">
      <c r="A10" s="114">
        <v>9</v>
      </c>
      <c r="B10" s="88" t="s">
        <v>127</v>
      </c>
      <c r="C10" s="88" t="s">
        <v>169</v>
      </c>
      <c r="D10" s="134"/>
      <c r="E10" s="134"/>
      <c r="F10" s="134"/>
      <c r="G10" s="134"/>
      <c r="H10" s="63">
        <f t="shared" si="0"/>
        <v>0</v>
      </c>
      <c r="I10" s="64"/>
    </row>
    <row r="11" spans="1:9" ht="45" x14ac:dyDescent="0.2">
      <c r="A11" s="114">
        <v>10</v>
      </c>
      <c r="B11" s="88" t="s">
        <v>128</v>
      </c>
      <c r="C11" s="88" t="s">
        <v>170</v>
      </c>
      <c r="D11" s="134"/>
      <c r="E11" s="134"/>
      <c r="F11" s="134"/>
      <c r="G11" s="134"/>
      <c r="H11" s="63">
        <f t="shared" si="0"/>
        <v>0</v>
      </c>
      <c r="I11" s="64"/>
    </row>
    <row r="12" spans="1:9" ht="30" x14ac:dyDescent="0.2">
      <c r="A12" s="114">
        <v>11</v>
      </c>
      <c r="B12" s="88" t="s">
        <v>129</v>
      </c>
      <c r="C12" s="88" t="s">
        <v>171</v>
      </c>
      <c r="D12" s="134"/>
      <c r="E12" s="134"/>
      <c r="F12" s="134"/>
      <c r="G12" s="134"/>
      <c r="H12" s="63">
        <f t="shared" si="0"/>
        <v>0</v>
      </c>
      <c r="I12" s="64"/>
    </row>
    <row r="13" spans="1:9" ht="30" x14ac:dyDescent="0.2">
      <c r="A13" s="114">
        <v>12</v>
      </c>
      <c r="B13" s="88" t="s">
        <v>164</v>
      </c>
      <c r="C13" s="88" t="s">
        <v>172</v>
      </c>
      <c r="D13" s="134"/>
      <c r="E13" s="134"/>
      <c r="F13" s="134"/>
      <c r="G13" s="134"/>
      <c r="H13" s="63">
        <f t="shared" si="0"/>
        <v>0</v>
      </c>
      <c r="I13" s="64"/>
    </row>
    <row r="14" spans="1:9" ht="15" x14ac:dyDescent="0.2">
      <c r="A14" s="115" t="s">
        <v>155</v>
      </c>
      <c r="B14" s="62"/>
      <c r="C14" s="62"/>
      <c r="D14" s="134"/>
      <c r="E14" s="134"/>
      <c r="F14" s="134"/>
      <c r="G14" s="134"/>
      <c r="H14" s="63" t="str">
        <f t="shared" ref="H14:H16" si="1">IF(F14="X",1,"")</f>
        <v/>
      </c>
      <c r="I14" s="64"/>
    </row>
    <row r="15" spans="1:9" ht="15" x14ac:dyDescent="0.2">
      <c r="A15" s="115" t="s">
        <v>156</v>
      </c>
      <c r="B15" s="62"/>
      <c r="C15" s="62"/>
      <c r="D15" s="134"/>
      <c r="E15" s="134"/>
      <c r="F15" s="134"/>
      <c r="G15" s="134"/>
      <c r="H15" s="63" t="str">
        <f t="shared" si="1"/>
        <v/>
      </c>
      <c r="I15" s="64"/>
    </row>
    <row r="16" spans="1:9" ht="15" x14ac:dyDescent="0.2">
      <c r="A16" s="115" t="s">
        <v>157</v>
      </c>
      <c r="B16" s="62"/>
      <c r="C16" s="62"/>
      <c r="D16" s="134"/>
      <c r="E16" s="134"/>
      <c r="F16" s="134"/>
      <c r="G16" s="134"/>
      <c r="H16" s="63" t="str">
        <f t="shared" si="1"/>
        <v/>
      </c>
      <c r="I16" s="64"/>
    </row>
    <row r="17" spans="1:9" s="47" customFormat="1" ht="68.25" x14ac:dyDescent="0.25">
      <c r="A17" s="116" t="s">
        <v>4</v>
      </c>
      <c r="B17" s="90" t="s">
        <v>5</v>
      </c>
      <c r="C17" s="87" t="s">
        <v>237</v>
      </c>
      <c r="D17" s="89" t="s">
        <v>104</v>
      </c>
      <c r="E17" s="89" t="s">
        <v>105</v>
      </c>
      <c r="F17" s="89" t="s">
        <v>10</v>
      </c>
      <c r="G17" s="89" t="s">
        <v>98</v>
      </c>
      <c r="H17" s="58" t="s">
        <v>108</v>
      </c>
      <c r="I17" s="91" t="s">
        <v>238</v>
      </c>
    </row>
    <row r="18" spans="1:9" ht="60" x14ac:dyDescent="0.2">
      <c r="A18" s="114">
        <v>13</v>
      </c>
      <c r="B18" s="88" t="s">
        <v>116</v>
      </c>
      <c r="C18" s="88" t="s">
        <v>173</v>
      </c>
      <c r="D18" s="66"/>
      <c r="E18" s="66"/>
      <c r="F18" s="66"/>
      <c r="G18" s="66"/>
      <c r="H18" s="63">
        <f>IF(D18="X",0,IF(E18="X",0.5,IF(F18="X",0.75,IF(G18="X",1,0))))</f>
        <v>0</v>
      </c>
      <c r="I18" s="64"/>
    </row>
    <row r="19" spans="1:9" ht="30" x14ac:dyDescent="0.2">
      <c r="A19" s="114">
        <v>14</v>
      </c>
      <c r="B19" s="88" t="s">
        <v>117</v>
      </c>
      <c r="C19" s="88" t="s">
        <v>174</v>
      </c>
      <c r="D19" s="66"/>
      <c r="E19" s="66"/>
      <c r="F19" s="66"/>
      <c r="G19" s="66"/>
      <c r="H19" s="63">
        <f t="shared" ref="H19:H21" si="2">IF(D19="X",0,IF(E19="X",0.5,IF(F19="X",0.75,IF(G19="X",1,0))))</f>
        <v>0</v>
      </c>
      <c r="I19" s="64"/>
    </row>
    <row r="20" spans="1:9" ht="30" x14ac:dyDescent="0.2">
      <c r="A20" s="114">
        <v>15</v>
      </c>
      <c r="B20" s="88" t="s">
        <v>118</v>
      </c>
      <c r="C20" s="88" t="s">
        <v>175</v>
      </c>
      <c r="D20" s="66"/>
      <c r="E20" s="66"/>
      <c r="F20" s="66"/>
      <c r="G20" s="66"/>
      <c r="H20" s="63">
        <f t="shared" si="2"/>
        <v>0</v>
      </c>
      <c r="I20" s="64"/>
    </row>
    <row r="21" spans="1:9" ht="45" x14ac:dyDescent="0.2">
      <c r="A21" s="114">
        <v>16</v>
      </c>
      <c r="B21" s="88" t="s">
        <v>121</v>
      </c>
      <c r="C21" s="88" t="s">
        <v>176</v>
      </c>
      <c r="D21" s="66"/>
      <c r="E21" s="66"/>
      <c r="F21" s="66"/>
      <c r="G21" s="66"/>
      <c r="H21" s="63">
        <f t="shared" si="2"/>
        <v>0</v>
      </c>
      <c r="I21" s="65"/>
    </row>
    <row r="22" spans="1:9" ht="15" x14ac:dyDescent="0.2">
      <c r="A22" s="115" t="s">
        <v>158</v>
      </c>
      <c r="B22" s="62"/>
      <c r="C22" s="62"/>
      <c r="D22" s="66"/>
      <c r="E22" s="66"/>
      <c r="F22" s="66"/>
      <c r="G22" s="66"/>
      <c r="H22" s="63" t="str">
        <f>IF(D22="X",0,IF(E22="X",0.5,IF(F22="X",0.75,IF(G22="X",1,""))))</f>
        <v/>
      </c>
      <c r="I22" s="64"/>
    </row>
    <row r="23" spans="1:9" ht="15" x14ac:dyDescent="0.2">
      <c r="A23" s="115" t="s">
        <v>159</v>
      </c>
      <c r="B23" s="62"/>
      <c r="C23" s="62"/>
      <c r="D23" s="66"/>
      <c r="E23" s="66"/>
      <c r="F23" s="66"/>
      <c r="G23" s="66"/>
      <c r="H23" s="63" t="str">
        <f t="shared" ref="H23:H24" si="3">IF(D23="X",0,IF(E23="X",0.5,IF(F23="X",0.75,IF(G23="X",1,""))))</f>
        <v/>
      </c>
      <c r="I23" s="64"/>
    </row>
    <row r="24" spans="1:9" ht="15" x14ac:dyDescent="0.2">
      <c r="A24" s="115" t="s">
        <v>160</v>
      </c>
      <c r="B24" s="62"/>
      <c r="C24" s="62"/>
      <c r="D24" s="66"/>
      <c r="E24" s="66"/>
      <c r="F24" s="66"/>
      <c r="G24" s="66"/>
      <c r="H24" s="63" t="str">
        <f t="shared" si="3"/>
        <v/>
      </c>
      <c r="I24" s="64"/>
    </row>
    <row r="25" spans="1:9" ht="15" x14ac:dyDescent="0.3">
      <c r="A25" s="52"/>
      <c r="B25" s="60" t="s">
        <v>103</v>
      </c>
      <c r="C25" s="123"/>
      <c r="D25" s="135">
        <f>AVERAGE(H2:H16,H18:H24)</f>
        <v>0</v>
      </c>
      <c r="E25" s="136"/>
      <c r="F25" s="136"/>
      <c r="G25" s="136"/>
      <c r="H25" s="136"/>
      <c r="I25" s="137"/>
    </row>
  </sheetData>
  <sheetProtection algorithmName="SHA-512" hashValue="eNIiSTF7n6FO7u0i+bSZhGdqy+t8fyPtkLABMzVMcJTTqKc7vtvaJ0Io9oFXiyJ/Zrp6NAOo2LGTwfv7CTORYg==" saltValue="p10j0DbZs9GhkEGKXsaiwg==" spinCount="100000" sheet="1" objects="1" scenarios="1"/>
  <mergeCells count="33">
    <mergeCell ref="F15:G15"/>
    <mergeCell ref="F12:G12"/>
    <mergeCell ref="F16:G16"/>
    <mergeCell ref="F11:G11"/>
    <mergeCell ref="D25:I25"/>
    <mergeCell ref="D15:E15"/>
    <mergeCell ref="D16:E16"/>
    <mergeCell ref="D14:E14"/>
    <mergeCell ref="F14:G14"/>
    <mergeCell ref="D13:E13"/>
    <mergeCell ref="F13:G13"/>
    <mergeCell ref="D9:E9"/>
    <mergeCell ref="F9:G9"/>
    <mergeCell ref="D10:E10"/>
    <mergeCell ref="F10:G10"/>
    <mergeCell ref="D12:E12"/>
    <mergeCell ref="D11:E11"/>
    <mergeCell ref="D1:E1"/>
    <mergeCell ref="F1:G1"/>
    <mergeCell ref="D2:E2"/>
    <mergeCell ref="F2:G2"/>
    <mergeCell ref="D8:E8"/>
    <mergeCell ref="F8:G8"/>
    <mergeCell ref="F4:G4"/>
    <mergeCell ref="D7:E7"/>
    <mergeCell ref="F7:G7"/>
    <mergeCell ref="D4:E4"/>
    <mergeCell ref="D3:E3"/>
    <mergeCell ref="F3:G3"/>
    <mergeCell ref="D5:E5"/>
    <mergeCell ref="F5:G5"/>
    <mergeCell ref="D6:E6"/>
    <mergeCell ref="F6:G6"/>
  </mergeCells>
  <conditionalFormatting sqref="D21:H21">
    <cfRule type="expression" dxfId="2" priority="4">
      <formula>$D$2="X"</formula>
    </cfRule>
  </conditionalFormatting>
  <conditionalFormatting sqref="H4">
    <cfRule type="colorScale" priority="2">
      <colorScale>
        <cfvo type="num" val="0"/>
        <cfvo type="num" val="0.4"/>
        <cfvo type="num" val="1"/>
        <color rgb="FFF8696B"/>
        <color rgb="FFFFEB84"/>
        <color rgb="FF63BE7B"/>
      </colorScale>
    </cfRule>
  </conditionalFormatting>
  <conditionalFormatting sqref="H5:H7 H2:H3">
    <cfRule type="colorScale" priority="3">
      <colorScale>
        <cfvo type="num" val="0"/>
        <cfvo type="num" val="0.4"/>
        <cfvo type="num" val="1"/>
        <color rgb="FFF8696B"/>
        <color rgb="FFFFEB84"/>
        <color rgb="FF63BE7B"/>
      </colorScale>
    </cfRule>
  </conditionalFormatting>
  <conditionalFormatting sqref="H8:H10 D25 H18:H24 H12:H16">
    <cfRule type="colorScale" priority="9">
      <colorScale>
        <cfvo type="num" val="0"/>
        <cfvo type="num" val="0.4"/>
        <cfvo type="num" val="1"/>
        <color rgb="FFF8696B"/>
        <color rgb="FFFFEB84"/>
        <color rgb="FF63BE7B"/>
      </colorScale>
    </cfRule>
  </conditionalFormatting>
  <conditionalFormatting sqref="H11">
    <cfRule type="colorScale" priority="1">
      <colorScale>
        <cfvo type="num" val="0"/>
        <cfvo type="num" val="0.4"/>
        <cfvo type="num" val="1"/>
        <color rgb="FFF8696B"/>
        <color rgb="FFFFEB84"/>
        <color rgb="FF63BE7B"/>
      </colorScale>
    </cfRule>
  </conditionalFormatting>
  <dataValidations count="1">
    <dataValidation type="custom" allowBlank="1" showInputMessage="1" showErrorMessage="1" sqref="D18:G24 D2:G16" xr:uid="{00000000-0002-0000-0900-000000000000}">
      <formula1>D2="X"</formula1>
    </dataValidation>
  </dataValidations>
  <pageMargins left="0.23622047244094491" right="0.23622047244094491" top="1.1417322834645669" bottom="1.0629921259842521" header="0.31496062992125984" footer="0.31496062992125984"/>
  <pageSetup paperSize="9" scale="78" fitToHeight="0" orientation="landscape" r:id="rId1"/>
  <headerFooter>
    <oddHeader>&amp;L&amp;G&amp;R&amp;"Work Sans SemiBold,Normal"&amp;12&amp;K004A84Componente de Fortalecimiento:
Pedagógico y Vida Cotidiana
Formato de Autoevaluación</oddHeader>
    <oddFooter>&amp;LPágina &amp;P de &amp;N&amp;R&amp;G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pageSetUpPr fitToPage="1"/>
  </sheetPr>
  <dimension ref="A1:I26"/>
  <sheetViews>
    <sheetView showGridLines="0" view="pageLayout" topLeftCell="A3" zoomScaleNormal="115" zoomScaleSheetLayoutView="100" workbookViewId="0">
      <selection activeCell="D12" sqref="D12:G15"/>
    </sheetView>
  </sheetViews>
  <sheetFormatPr baseColWidth="10" defaultColWidth="11.42578125" defaultRowHeight="12.75" customHeight="1" zeroHeight="1" x14ac:dyDescent="0.2"/>
  <cols>
    <col min="1" max="1" width="6.7109375" style="48" customWidth="1"/>
    <col min="2" max="2" width="69.42578125" style="55" customWidth="1"/>
    <col min="3" max="3" width="41" style="55" customWidth="1"/>
    <col min="4" max="7" width="4.85546875" style="48" bestFit="1" customWidth="1"/>
    <col min="8" max="8" width="6.140625" style="69" bestFit="1" customWidth="1"/>
    <col min="9" max="9" width="40.42578125" style="48" customWidth="1"/>
    <col min="10" max="10" width="11.42578125" style="48" customWidth="1"/>
    <col min="11" max="16384" width="11.42578125" style="48"/>
  </cols>
  <sheetData>
    <row r="1" spans="1:9" s="47" customFormat="1" ht="73.5" customHeight="1" x14ac:dyDescent="0.25">
      <c r="A1" s="113" t="s">
        <v>4</v>
      </c>
      <c r="B1" s="87" t="s">
        <v>5</v>
      </c>
      <c r="C1" s="87" t="s">
        <v>237</v>
      </c>
      <c r="D1" s="143" t="s">
        <v>101</v>
      </c>
      <c r="E1" s="143"/>
      <c r="F1" s="143" t="s">
        <v>93</v>
      </c>
      <c r="G1" s="143"/>
      <c r="H1" s="57" t="s">
        <v>108</v>
      </c>
      <c r="I1" s="92" t="s">
        <v>238</v>
      </c>
    </row>
    <row r="2" spans="1:9" ht="30" x14ac:dyDescent="0.2">
      <c r="A2" s="114">
        <v>1</v>
      </c>
      <c r="B2" s="88" t="s">
        <v>57</v>
      </c>
      <c r="C2" s="88" t="s">
        <v>177</v>
      </c>
      <c r="D2" s="134"/>
      <c r="E2" s="134"/>
      <c r="F2" s="134"/>
      <c r="G2" s="134"/>
      <c r="H2" s="63">
        <f t="shared" ref="H2:H7" si="0">IF(F2="X",1,0)</f>
        <v>0</v>
      </c>
      <c r="I2" s="65"/>
    </row>
    <row r="3" spans="1:9" ht="30" x14ac:dyDescent="0.2">
      <c r="A3" s="114">
        <v>2</v>
      </c>
      <c r="B3" s="88" t="s">
        <v>58</v>
      </c>
      <c r="C3" s="88" t="s">
        <v>178</v>
      </c>
      <c r="D3" s="134"/>
      <c r="E3" s="134"/>
      <c r="F3" s="134"/>
      <c r="G3" s="134"/>
      <c r="H3" s="63">
        <f t="shared" si="0"/>
        <v>0</v>
      </c>
      <c r="I3" s="64"/>
    </row>
    <row r="4" spans="1:9" ht="15" x14ac:dyDescent="0.2">
      <c r="A4" s="114">
        <v>3</v>
      </c>
      <c r="B4" s="88" t="s">
        <v>63</v>
      </c>
      <c r="C4" s="88" t="s">
        <v>179</v>
      </c>
      <c r="D4" s="134"/>
      <c r="E4" s="134"/>
      <c r="F4" s="134"/>
      <c r="G4" s="134"/>
      <c r="H4" s="63">
        <f t="shared" si="0"/>
        <v>0</v>
      </c>
      <c r="I4" s="64"/>
    </row>
    <row r="5" spans="1:9" ht="30" x14ac:dyDescent="0.2">
      <c r="A5" s="114">
        <v>4</v>
      </c>
      <c r="B5" s="88" t="s">
        <v>65</v>
      </c>
      <c r="C5" s="88" t="s">
        <v>180</v>
      </c>
      <c r="D5" s="134"/>
      <c r="E5" s="134"/>
      <c r="F5" s="134"/>
      <c r="G5" s="134"/>
      <c r="H5" s="63">
        <f t="shared" si="0"/>
        <v>0</v>
      </c>
      <c r="I5" s="64"/>
    </row>
    <row r="6" spans="1:9" ht="30" x14ac:dyDescent="0.2">
      <c r="A6" s="114">
        <v>5</v>
      </c>
      <c r="B6" s="88" t="s">
        <v>68</v>
      </c>
      <c r="C6" s="88" t="s">
        <v>178</v>
      </c>
      <c r="D6" s="134"/>
      <c r="E6" s="134"/>
      <c r="F6" s="134"/>
      <c r="G6" s="134"/>
      <c r="H6" s="63">
        <f t="shared" si="0"/>
        <v>0</v>
      </c>
      <c r="I6" s="64"/>
    </row>
    <row r="7" spans="1:9" ht="30" x14ac:dyDescent="0.2">
      <c r="A7" s="114">
        <v>6</v>
      </c>
      <c r="B7" s="88" t="s">
        <v>69</v>
      </c>
      <c r="C7" s="88" t="s">
        <v>181</v>
      </c>
      <c r="D7" s="134"/>
      <c r="E7" s="134"/>
      <c r="F7" s="134"/>
      <c r="G7" s="134"/>
      <c r="H7" s="63">
        <f t="shared" si="0"/>
        <v>0</v>
      </c>
      <c r="I7" s="64"/>
    </row>
    <row r="8" spans="1:9" ht="15" x14ac:dyDescent="0.2">
      <c r="A8" s="115" t="s">
        <v>155</v>
      </c>
      <c r="B8" s="62"/>
      <c r="C8" s="62"/>
      <c r="D8" s="134"/>
      <c r="E8" s="134"/>
      <c r="F8" s="134"/>
      <c r="G8" s="134"/>
      <c r="H8" s="63" t="str">
        <f t="shared" ref="H8:H10" si="1">IF(F8="X",1,"")</f>
        <v/>
      </c>
      <c r="I8" s="64"/>
    </row>
    <row r="9" spans="1:9" ht="15" x14ac:dyDescent="0.2">
      <c r="A9" s="115" t="s">
        <v>156</v>
      </c>
      <c r="B9" s="62"/>
      <c r="C9" s="62"/>
      <c r="D9" s="134"/>
      <c r="E9" s="134"/>
      <c r="F9" s="134"/>
      <c r="G9" s="134"/>
      <c r="H9" s="63" t="str">
        <f t="shared" si="1"/>
        <v/>
      </c>
      <c r="I9" s="64"/>
    </row>
    <row r="10" spans="1:9" ht="15" x14ac:dyDescent="0.2">
      <c r="A10" s="115" t="s">
        <v>157</v>
      </c>
      <c r="B10" s="62"/>
      <c r="C10" s="62"/>
      <c r="D10" s="134"/>
      <c r="E10" s="134"/>
      <c r="F10" s="134"/>
      <c r="G10" s="134"/>
      <c r="H10" s="63" t="str">
        <f t="shared" si="1"/>
        <v/>
      </c>
      <c r="I10" s="64"/>
    </row>
    <row r="11" spans="1:9" s="47" customFormat="1" ht="68.25" x14ac:dyDescent="0.25">
      <c r="A11" s="116" t="s">
        <v>4</v>
      </c>
      <c r="B11" s="90" t="s">
        <v>5</v>
      </c>
      <c r="C11" s="87" t="s">
        <v>237</v>
      </c>
      <c r="D11" s="89" t="s">
        <v>104</v>
      </c>
      <c r="E11" s="89" t="s">
        <v>105</v>
      </c>
      <c r="F11" s="89" t="s">
        <v>10</v>
      </c>
      <c r="G11" s="89" t="s">
        <v>98</v>
      </c>
      <c r="H11" s="58" t="s">
        <v>108</v>
      </c>
      <c r="I11" s="91" t="s">
        <v>238</v>
      </c>
    </row>
    <row r="12" spans="1:9" ht="30" x14ac:dyDescent="0.2">
      <c r="A12" s="114">
        <v>7</v>
      </c>
      <c r="B12" s="88" t="s">
        <v>59</v>
      </c>
      <c r="C12" s="88" t="s">
        <v>178</v>
      </c>
      <c r="D12" s="66"/>
      <c r="E12" s="66"/>
      <c r="F12" s="66"/>
      <c r="G12" s="66"/>
      <c r="H12" s="63">
        <f>IF(D12="X",0,IF(E12="X",0.5,IF(F12="X",0.75,IF(G12="X",1,0))))</f>
        <v>0</v>
      </c>
      <c r="I12" s="64"/>
    </row>
    <row r="13" spans="1:9" ht="30" x14ac:dyDescent="0.2">
      <c r="A13" s="114">
        <v>8</v>
      </c>
      <c r="B13" s="88" t="s">
        <v>60</v>
      </c>
      <c r="C13" s="88" t="s">
        <v>182</v>
      </c>
      <c r="D13" s="66"/>
      <c r="E13" s="66"/>
      <c r="F13" s="66"/>
      <c r="G13" s="66"/>
      <c r="H13" s="63">
        <f t="shared" ref="H13:H16" si="2">IF(D13="X",0,IF(E13="X",0.5,IF(F13="X",0.75,IF(G13="X",1,0))))</f>
        <v>0</v>
      </c>
      <c r="I13" s="64"/>
    </row>
    <row r="14" spans="1:9" ht="45" x14ac:dyDescent="0.2">
      <c r="A14" s="114">
        <v>9</v>
      </c>
      <c r="B14" s="88" t="s">
        <v>61</v>
      </c>
      <c r="C14" s="88" t="s">
        <v>183</v>
      </c>
      <c r="D14" s="66"/>
      <c r="E14" s="66"/>
      <c r="F14" s="66"/>
      <c r="G14" s="66"/>
      <c r="H14" s="63">
        <f t="shared" si="2"/>
        <v>0</v>
      </c>
      <c r="I14" s="64"/>
    </row>
    <row r="15" spans="1:9" ht="30" x14ac:dyDescent="0.2">
      <c r="A15" s="114">
        <v>10</v>
      </c>
      <c r="B15" s="88" t="s">
        <v>62</v>
      </c>
      <c r="C15" s="88" t="s">
        <v>184</v>
      </c>
      <c r="D15" s="66"/>
      <c r="E15" s="66"/>
      <c r="F15" s="66"/>
      <c r="G15" s="66"/>
      <c r="H15" s="63">
        <f t="shared" si="2"/>
        <v>0</v>
      </c>
      <c r="I15" s="65"/>
    </row>
    <row r="16" spans="1:9" ht="30" x14ac:dyDescent="0.2">
      <c r="A16" s="114">
        <v>11</v>
      </c>
      <c r="B16" s="88" t="s">
        <v>64</v>
      </c>
      <c r="C16" s="88" t="s">
        <v>178</v>
      </c>
      <c r="D16" s="66"/>
      <c r="E16" s="66"/>
      <c r="F16" s="66"/>
      <c r="G16" s="66"/>
      <c r="H16" s="63">
        <f t="shared" si="2"/>
        <v>0</v>
      </c>
      <c r="I16" s="65"/>
    </row>
    <row r="17" spans="1:9" ht="15" x14ac:dyDescent="0.2">
      <c r="A17" s="115" t="s">
        <v>158</v>
      </c>
      <c r="B17" s="62"/>
      <c r="C17" s="62"/>
      <c r="D17" s="66"/>
      <c r="E17" s="66"/>
      <c r="F17" s="66"/>
      <c r="G17" s="66"/>
      <c r="H17" s="63" t="str">
        <f>IF(D17="X",0,IF(E17="X",0.5,IF(F17="X",0.75,IF(G17="X",1,""))))</f>
        <v/>
      </c>
      <c r="I17" s="64"/>
    </row>
    <row r="18" spans="1:9" ht="15" x14ac:dyDescent="0.2">
      <c r="A18" s="115" t="s">
        <v>159</v>
      </c>
      <c r="B18" s="62"/>
      <c r="C18" s="62"/>
      <c r="D18" s="66"/>
      <c r="E18" s="66"/>
      <c r="F18" s="66"/>
      <c r="G18" s="66"/>
      <c r="H18" s="63" t="str">
        <f t="shared" ref="H18:H19" si="3">IF(D18="X",0,IF(E18="X",0.5,IF(F18="X",0.75,IF(G18="X",1,""))))</f>
        <v/>
      </c>
      <c r="I18" s="64"/>
    </row>
    <row r="19" spans="1:9" ht="15" x14ac:dyDescent="0.2">
      <c r="A19" s="115" t="s">
        <v>160</v>
      </c>
      <c r="B19" s="62"/>
      <c r="C19" s="62"/>
      <c r="D19" s="66"/>
      <c r="E19" s="66"/>
      <c r="F19" s="66"/>
      <c r="G19" s="66"/>
      <c r="H19" s="63" t="str">
        <f t="shared" si="3"/>
        <v/>
      </c>
      <c r="I19" s="64"/>
    </row>
    <row r="20" spans="1:9" s="47" customFormat="1" ht="77.25" customHeight="1" x14ac:dyDescent="0.25">
      <c r="A20" s="116" t="s">
        <v>4</v>
      </c>
      <c r="B20" s="90" t="s">
        <v>5</v>
      </c>
      <c r="C20" s="87" t="s">
        <v>237</v>
      </c>
      <c r="D20" s="89" t="s">
        <v>96</v>
      </c>
      <c r="E20" s="89" t="s">
        <v>106</v>
      </c>
      <c r="F20" s="89" t="s">
        <v>107</v>
      </c>
      <c r="G20" s="89" t="s">
        <v>99</v>
      </c>
      <c r="H20" s="58" t="s">
        <v>108</v>
      </c>
      <c r="I20" s="91" t="s">
        <v>238</v>
      </c>
    </row>
    <row r="21" spans="1:9" ht="60" x14ac:dyDescent="0.2">
      <c r="A21" s="114">
        <v>12</v>
      </c>
      <c r="B21" s="88" t="s">
        <v>66</v>
      </c>
      <c r="C21" s="88" t="s">
        <v>185</v>
      </c>
      <c r="D21" s="66"/>
      <c r="E21" s="66"/>
      <c r="F21" s="66"/>
      <c r="G21" s="66"/>
      <c r="H21" s="63">
        <f>IF(D21="X",0,IF(E21="X",0.5,IF(F21="X",0.75,IF(G21="X",1,0))))</f>
        <v>0</v>
      </c>
      <c r="I21" s="64"/>
    </row>
    <row r="22" spans="1:9" ht="45" x14ac:dyDescent="0.2">
      <c r="A22" s="114">
        <v>13</v>
      </c>
      <c r="B22" s="88" t="s">
        <v>67</v>
      </c>
      <c r="C22" s="88" t="s">
        <v>186</v>
      </c>
      <c r="D22" s="66"/>
      <c r="E22" s="66"/>
      <c r="F22" s="66"/>
      <c r="G22" s="66"/>
      <c r="H22" s="63">
        <f t="shared" ref="H22" si="4">IF(D22="X",0,IF(E22="X",0.5,IF(F22="X",0.75,IF(G22="X",1,0))))</f>
        <v>0</v>
      </c>
      <c r="I22" s="64"/>
    </row>
    <row r="23" spans="1:9" ht="15" x14ac:dyDescent="0.2">
      <c r="A23" s="115" t="s">
        <v>161</v>
      </c>
      <c r="B23" s="62"/>
      <c r="C23" s="62"/>
      <c r="D23" s="66"/>
      <c r="E23" s="66"/>
      <c r="F23" s="66"/>
      <c r="G23" s="66"/>
      <c r="H23" s="63" t="str">
        <f>IF(D23="X",0,IF(E23="X",0.5,IF(F23="X",0.75,IF(G23="X",1,""))))</f>
        <v/>
      </c>
      <c r="I23" s="64"/>
    </row>
    <row r="24" spans="1:9" ht="15" x14ac:dyDescent="0.2">
      <c r="A24" s="115" t="s">
        <v>162</v>
      </c>
      <c r="B24" s="62"/>
      <c r="C24" s="62"/>
      <c r="D24" s="66"/>
      <c r="E24" s="66"/>
      <c r="F24" s="66"/>
      <c r="G24" s="66"/>
      <c r="H24" s="63" t="str">
        <f t="shared" ref="H24:H25" si="5">IF(D24="X",0,IF(E24="X",0.5,IF(F24="X",0.75,IF(G24="X",1,""))))</f>
        <v/>
      </c>
      <c r="I24" s="64"/>
    </row>
    <row r="25" spans="1:9" ht="15" x14ac:dyDescent="0.2">
      <c r="A25" s="115" t="s">
        <v>163</v>
      </c>
      <c r="B25" s="62"/>
      <c r="C25" s="62"/>
      <c r="D25" s="66"/>
      <c r="E25" s="66"/>
      <c r="F25" s="66"/>
      <c r="G25" s="66"/>
      <c r="H25" s="63" t="str">
        <f t="shared" si="5"/>
        <v/>
      </c>
      <c r="I25" s="64"/>
    </row>
    <row r="26" spans="1:9" ht="15" x14ac:dyDescent="0.3">
      <c r="A26" s="52"/>
      <c r="B26" s="60" t="s">
        <v>103</v>
      </c>
      <c r="C26" s="123"/>
      <c r="D26" s="135">
        <f>AVERAGE(H2:H10,H12:H19,H21:H25)</f>
        <v>0</v>
      </c>
      <c r="E26" s="136"/>
      <c r="F26" s="136"/>
      <c r="G26" s="136"/>
      <c r="H26" s="136"/>
      <c r="I26" s="137"/>
    </row>
  </sheetData>
  <sheetProtection algorithmName="SHA-512" hashValue="wlw//rtn0kVDOfUgzQZdEY34M98qOg0IOSBNeUpirEG6T+Psu1EgZZVzReaD0HFNx9NMyskTMVctd5zNToCFxw==" saltValue="5SVegPHQOlnt2QYV9TObQg==" spinCount="100000" sheet="1" objects="1" scenarios="1"/>
  <mergeCells count="21">
    <mergeCell ref="D5:E5"/>
    <mergeCell ref="F5:G5"/>
    <mergeCell ref="D6:E6"/>
    <mergeCell ref="F6:G6"/>
    <mergeCell ref="D26:I26"/>
    <mergeCell ref="D7:E7"/>
    <mergeCell ref="F7:G7"/>
    <mergeCell ref="D8:E8"/>
    <mergeCell ref="F8:G8"/>
    <mergeCell ref="D9:E9"/>
    <mergeCell ref="F9:G9"/>
    <mergeCell ref="D10:E10"/>
    <mergeCell ref="F10:G10"/>
    <mergeCell ref="D4:E4"/>
    <mergeCell ref="F4:G4"/>
    <mergeCell ref="D1:E1"/>
    <mergeCell ref="F1:G1"/>
    <mergeCell ref="D2:E2"/>
    <mergeCell ref="F2:G2"/>
    <mergeCell ref="D3:E3"/>
    <mergeCell ref="F3:G3"/>
  </mergeCells>
  <conditionalFormatting sqref="D15:H16">
    <cfRule type="expression" dxfId="1" priority="3">
      <formula>$D$2="X"</formula>
    </cfRule>
  </conditionalFormatting>
  <conditionalFormatting sqref="H2:H6">
    <cfRule type="colorScale" priority="1">
      <colorScale>
        <cfvo type="num" val="0"/>
        <cfvo type="num" val="0.4"/>
        <cfvo type="num" val="1"/>
        <color rgb="FFF8696B"/>
        <color rgb="FFFFEB84"/>
        <color rgb="FF63BE7B"/>
      </colorScale>
    </cfRule>
  </conditionalFormatting>
  <conditionalFormatting sqref="H7">
    <cfRule type="colorScale" priority="2">
      <colorScale>
        <cfvo type="num" val="0"/>
        <cfvo type="num" val="0.4"/>
        <cfvo type="num" val="1"/>
        <color rgb="FFF8696B"/>
        <color rgb="FFFFEB84"/>
        <color rgb="FF63BE7B"/>
      </colorScale>
    </cfRule>
  </conditionalFormatting>
  <conditionalFormatting sqref="H8:H10 D26 H12:H19 H21:H25">
    <cfRule type="colorScale" priority="8">
      <colorScale>
        <cfvo type="num" val="0"/>
        <cfvo type="num" val="0.4"/>
        <cfvo type="num" val="1"/>
        <color rgb="FFF8696B"/>
        <color rgb="FFFFEB84"/>
        <color rgb="FF63BE7B"/>
      </colorScale>
    </cfRule>
  </conditionalFormatting>
  <dataValidations count="1">
    <dataValidation type="custom" allowBlank="1" showInputMessage="1" showErrorMessage="1" sqref="D2:G10 D12:G19 D21:G25" xr:uid="{00000000-0002-0000-0A00-000000000000}">
      <formula1>D2="X"</formula1>
    </dataValidation>
  </dataValidations>
  <pageMargins left="0.23622047244094491" right="0.23622047244094491" top="1.1417322834645669" bottom="1.0629921259842521" header="0.31496062992125984" footer="0.31496062992125984"/>
  <pageSetup paperSize="9" scale="78" fitToHeight="0" orientation="landscape" r:id="rId1"/>
  <headerFooter>
    <oddHeader>&amp;L&amp;G&amp;R&amp;"Work Sans SemiBold,Normal"&amp;12&amp;K004A84Componente de Fortalecimiento:
Salud y Nutrición
Formato de Autoevaluación</oddHeader>
    <oddFooter>&amp;LPágina &amp;P de &amp;N&amp;R&amp;G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6">
    <pageSetUpPr fitToPage="1"/>
  </sheetPr>
  <dimension ref="A1:I35"/>
  <sheetViews>
    <sheetView showGridLines="0" view="pageLayout" topLeftCell="A5" zoomScaleNormal="115" zoomScaleSheetLayoutView="100" workbookViewId="0">
      <selection activeCell="C5" sqref="C5"/>
    </sheetView>
  </sheetViews>
  <sheetFormatPr baseColWidth="10" defaultColWidth="11.42578125" defaultRowHeight="12.75" zeroHeight="1" x14ac:dyDescent="0.2"/>
  <cols>
    <col min="1" max="1" width="6.7109375" style="54" customWidth="1"/>
    <col min="2" max="2" width="69.42578125" style="55" customWidth="1"/>
    <col min="3" max="3" width="41" style="55" customWidth="1"/>
    <col min="4" max="7" width="4.85546875" style="54" bestFit="1" customWidth="1"/>
    <col min="8" max="8" width="6.140625" style="56" bestFit="1" customWidth="1"/>
    <col min="9" max="9" width="40.42578125" style="54" customWidth="1"/>
    <col min="10" max="16384" width="11.42578125" style="54"/>
  </cols>
  <sheetData>
    <row r="1" spans="1:9" s="47" customFormat="1" ht="70.5" customHeight="1" x14ac:dyDescent="0.25">
      <c r="A1" s="113" t="s">
        <v>4</v>
      </c>
      <c r="B1" s="87" t="s">
        <v>5</v>
      </c>
      <c r="C1" s="87" t="s">
        <v>237</v>
      </c>
      <c r="D1" s="143" t="s">
        <v>101</v>
      </c>
      <c r="E1" s="143"/>
      <c r="F1" s="143" t="s">
        <v>93</v>
      </c>
      <c r="G1" s="143"/>
      <c r="H1" s="57" t="s">
        <v>108</v>
      </c>
      <c r="I1" s="92" t="s">
        <v>238</v>
      </c>
    </row>
    <row r="2" spans="1:9" s="48" customFormat="1" ht="15" x14ac:dyDescent="0.2">
      <c r="A2" s="114">
        <v>1</v>
      </c>
      <c r="B2" s="88" t="s">
        <v>74</v>
      </c>
      <c r="C2" s="88" t="s">
        <v>197</v>
      </c>
      <c r="D2" s="134"/>
      <c r="E2" s="134"/>
      <c r="F2" s="134"/>
      <c r="G2" s="134"/>
      <c r="H2" s="63">
        <f>IF(F2="X",AVERAGE(H17:H19),0)</f>
        <v>0</v>
      </c>
      <c r="I2" s="65"/>
    </row>
    <row r="3" spans="1:9" s="48" customFormat="1" ht="45" x14ac:dyDescent="0.2">
      <c r="A3" s="114">
        <v>2</v>
      </c>
      <c r="B3" s="88" t="s">
        <v>133</v>
      </c>
      <c r="C3" s="88" t="s">
        <v>198</v>
      </c>
      <c r="D3" s="134"/>
      <c r="E3" s="134"/>
      <c r="F3" s="134"/>
      <c r="G3" s="134"/>
      <c r="H3" s="63">
        <f t="shared" ref="H3:H12" si="0">IF(F3="X",1,0)</f>
        <v>0</v>
      </c>
      <c r="I3" s="64"/>
    </row>
    <row r="4" spans="1:9" s="48" customFormat="1" ht="45" x14ac:dyDescent="0.2">
      <c r="A4" s="114">
        <v>3</v>
      </c>
      <c r="B4" s="88" t="s">
        <v>147</v>
      </c>
      <c r="C4" s="88" t="s">
        <v>199</v>
      </c>
      <c r="D4" s="134"/>
      <c r="E4" s="134"/>
      <c r="F4" s="134"/>
      <c r="G4" s="134"/>
      <c r="H4" s="63">
        <f t="shared" si="0"/>
        <v>0</v>
      </c>
      <c r="I4" s="64"/>
    </row>
    <row r="5" spans="1:9" s="48" customFormat="1" ht="45" x14ac:dyDescent="0.2">
      <c r="A5" s="114">
        <v>4</v>
      </c>
      <c r="B5" s="88" t="s">
        <v>148</v>
      </c>
      <c r="C5" s="88" t="s">
        <v>199</v>
      </c>
      <c r="D5" s="134"/>
      <c r="E5" s="134"/>
      <c r="F5" s="134"/>
      <c r="G5" s="134"/>
      <c r="H5" s="63">
        <f t="shared" si="0"/>
        <v>0</v>
      </c>
      <c r="I5" s="64"/>
    </row>
    <row r="6" spans="1:9" s="48" customFormat="1" ht="45" x14ac:dyDescent="0.2">
      <c r="A6" s="114">
        <v>5</v>
      </c>
      <c r="B6" s="88" t="s">
        <v>149</v>
      </c>
      <c r="C6" s="88" t="s">
        <v>199</v>
      </c>
      <c r="D6" s="134"/>
      <c r="E6" s="134"/>
      <c r="F6" s="134"/>
      <c r="G6" s="134"/>
      <c r="H6" s="63">
        <f t="shared" si="0"/>
        <v>0</v>
      </c>
      <c r="I6" s="64"/>
    </row>
    <row r="7" spans="1:9" s="48" customFormat="1" ht="45" x14ac:dyDescent="0.2">
      <c r="A7" s="114">
        <v>6</v>
      </c>
      <c r="B7" s="88" t="s">
        <v>151</v>
      </c>
      <c r="C7" s="88" t="s">
        <v>199</v>
      </c>
      <c r="D7" s="134"/>
      <c r="E7" s="134"/>
      <c r="F7" s="134"/>
      <c r="G7" s="134"/>
      <c r="H7" s="63">
        <f t="shared" si="0"/>
        <v>0</v>
      </c>
      <c r="I7" s="64"/>
    </row>
    <row r="8" spans="1:9" s="48" customFormat="1" ht="45" x14ac:dyDescent="0.2">
      <c r="A8" s="114">
        <v>7</v>
      </c>
      <c r="B8" s="88" t="s">
        <v>150</v>
      </c>
      <c r="C8" s="88" t="s">
        <v>199</v>
      </c>
      <c r="D8" s="134"/>
      <c r="E8" s="134"/>
      <c r="F8" s="134"/>
      <c r="G8" s="134"/>
      <c r="H8" s="63">
        <f t="shared" si="0"/>
        <v>0</v>
      </c>
      <c r="I8" s="64"/>
    </row>
    <row r="9" spans="1:9" s="48" customFormat="1" ht="45" x14ac:dyDescent="0.2">
      <c r="A9" s="114">
        <v>8</v>
      </c>
      <c r="B9" s="88" t="s">
        <v>87</v>
      </c>
      <c r="C9" s="88" t="s">
        <v>200</v>
      </c>
      <c r="D9" s="134"/>
      <c r="E9" s="134"/>
      <c r="F9" s="134"/>
      <c r="G9" s="134"/>
      <c r="H9" s="63">
        <f t="shared" si="0"/>
        <v>0</v>
      </c>
      <c r="I9" s="64"/>
    </row>
    <row r="10" spans="1:9" s="48" customFormat="1" ht="45" x14ac:dyDescent="0.2">
      <c r="A10" s="114">
        <v>9</v>
      </c>
      <c r="B10" s="88" t="s">
        <v>88</v>
      </c>
      <c r="C10" s="88" t="s">
        <v>200</v>
      </c>
      <c r="D10" s="134"/>
      <c r="E10" s="134"/>
      <c r="F10" s="134"/>
      <c r="G10" s="134"/>
      <c r="H10" s="63">
        <f t="shared" si="0"/>
        <v>0</v>
      </c>
      <c r="I10" s="64"/>
    </row>
    <row r="11" spans="1:9" s="48" customFormat="1" ht="45" x14ac:dyDescent="0.2">
      <c r="A11" s="114">
        <v>10</v>
      </c>
      <c r="B11" s="88" t="s">
        <v>89</v>
      </c>
      <c r="C11" s="88" t="s">
        <v>201</v>
      </c>
      <c r="D11" s="134"/>
      <c r="E11" s="134"/>
      <c r="F11" s="134"/>
      <c r="G11" s="134"/>
      <c r="H11" s="63">
        <f t="shared" si="0"/>
        <v>0</v>
      </c>
      <c r="I11" s="64"/>
    </row>
    <row r="12" spans="1:9" s="48" customFormat="1" ht="45" x14ac:dyDescent="0.2">
      <c r="A12" s="114">
        <v>11</v>
      </c>
      <c r="B12" s="88" t="s">
        <v>90</v>
      </c>
      <c r="C12" s="88" t="s">
        <v>202</v>
      </c>
      <c r="D12" s="134"/>
      <c r="E12" s="134"/>
      <c r="F12" s="134"/>
      <c r="G12" s="134"/>
      <c r="H12" s="63">
        <f t="shared" si="0"/>
        <v>0</v>
      </c>
      <c r="I12" s="64"/>
    </row>
    <row r="13" spans="1:9" s="48" customFormat="1" ht="15" x14ac:dyDescent="0.2">
      <c r="A13" s="115" t="s">
        <v>155</v>
      </c>
      <c r="B13" s="62"/>
      <c r="C13" s="62"/>
      <c r="D13" s="134"/>
      <c r="E13" s="134"/>
      <c r="F13" s="134"/>
      <c r="G13" s="134"/>
      <c r="H13" s="63" t="str">
        <f t="shared" ref="H13:H15" si="1">IF(F13="X",1,"")</f>
        <v/>
      </c>
      <c r="I13" s="64"/>
    </row>
    <row r="14" spans="1:9" s="48" customFormat="1" ht="15" x14ac:dyDescent="0.2">
      <c r="A14" s="115" t="s">
        <v>156</v>
      </c>
      <c r="B14" s="62"/>
      <c r="C14" s="62"/>
      <c r="D14" s="134"/>
      <c r="E14" s="134"/>
      <c r="F14" s="134"/>
      <c r="G14" s="134"/>
      <c r="H14" s="63" t="str">
        <f t="shared" si="1"/>
        <v/>
      </c>
      <c r="I14" s="64"/>
    </row>
    <row r="15" spans="1:9" s="48" customFormat="1" ht="15" x14ac:dyDescent="0.2">
      <c r="A15" s="115" t="s">
        <v>157</v>
      </c>
      <c r="B15" s="62"/>
      <c r="C15" s="62"/>
      <c r="D15" s="134"/>
      <c r="E15" s="134"/>
      <c r="F15" s="134"/>
      <c r="G15" s="134"/>
      <c r="H15" s="63" t="str">
        <f t="shared" si="1"/>
        <v/>
      </c>
      <c r="I15" s="64"/>
    </row>
    <row r="16" spans="1:9" s="47" customFormat="1" ht="68.25" x14ac:dyDescent="0.25">
      <c r="A16" s="116" t="s">
        <v>4</v>
      </c>
      <c r="B16" s="90" t="s">
        <v>5</v>
      </c>
      <c r="C16" s="87" t="s">
        <v>237</v>
      </c>
      <c r="D16" s="67" t="s">
        <v>104</v>
      </c>
      <c r="E16" s="67" t="s">
        <v>105</v>
      </c>
      <c r="F16" s="67" t="s">
        <v>10</v>
      </c>
      <c r="G16" s="67" t="s">
        <v>98</v>
      </c>
      <c r="H16" s="58" t="s">
        <v>108</v>
      </c>
      <c r="I16" s="51" t="s">
        <v>238</v>
      </c>
    </row>
    <row r="17" spans="1:9" s="48" customFormat="1" ht="60" x14ac:dyDescent="0.2">
      <c r="A17" s="114" t="s">
        <v>109</v>
      </c>
      <c r="B17" s="88" t="s">
        <v>76</v>
      </c>
      <c r="C17" s="88" t="s">
        <v>203</v>
      </c>
      <c r="D17" s="66"/>
      <c r="E17" s="66"/>
      <c r="F17" s="66"/>
      <c r="G17" s="66"/>
      <c r="H17" s="63">
        <f t="shared" ref="H17:H23" si="2">IF(D17="X",0,IF(E17="X",0.5,IF(F17="X",0.75,IF(G17="X",1,0))))</f>
        <v>0</v>
      </c>
      <c r="I17" s="138"/>
    </row>
    <row r="18" spans="1:9" s="48" customFormat="1" ht="45" x14ac:dyDescent="0.2">
      <c r="A18" s="114" t="s">
        <v>110</v>
      </c>
      <c r="B18" s="88" t="s">
        <v>78</v>
      </c>
      <c r="C18" s="88" t="s">
        <v>204</v>
      </c>
      <c r="D18" s="66"/>
      <c r="E18" s="66"/>
      <c r="F18" s="66"/>
      <c r="G18" s="66"/>
      <c r="H18" s="63">
        <f t="shared" si="2"/>
        <v>0</v>
      </c>
      <c r="I18" s="138"/>
    </row>
    <row r="19" spans="1:9" s="48" customFormat="1" ht="30" x14ac:dyDescent="0.2">
      <c r="A19" s="114" t="s">
        <v>111</v>
      </c>
      <c r="B19" s="88" t="s">
        <v>80</v>
      </c>
      <c r="C19" s="88" t="s">
        <v>205</v>
      </c>
      <c r="D19" s="66"/>
      <c r="E19" s="66"/>
      <c r="F19" s="66"/>
      <c r="G19" s="66"/>
      <c r="H19" s="63">
        <f t="shared" si="2"/>
        <v>0</v>
      </c>
      <c r="I19" s="138"/>
    </row>
    <row r="20" spans="1:9" s="48" customFormat="1" ht="120" x14ac:dyDescent="0.2">
      <c r="A20" s="114">
        <v>12</v>
      </c>
      <c r="B20" s="88" t="s">
        <v>81</v>
      </c>
      <c r="C20" s="88" t="s">
        <v>206</v>
      </c>
      <c r="D20" s="66"/>
      <c r="E20" s="66"/>
      <c r="F20" s="66"/>
      <c r="G20" s="66"/>
      <c r="H20" s="63">
        <f t="shared" si="2"/>
        <v>0</v>
      </c>
      <c r="I20" s="64"/>
    </row>
    <row r="21" spans="1:9" s="48" customFormat="1" ht="75" x14ac:dyDescent="0.2">
      <c r="A21" s="114">
        <v>13</v>
      </c>
      <c r="B21" s="88" t="s">
        <v>82</v>
      </c>
      <c r="C21" s="88" t="s">
        <v>207</v>
      </c>
      <c r="D21" s="66"/>
      <c r="E21" s="66"/>
      <c r="F21" s="66"/>
      <c r="G21" s="66"/>
      <c r="H21" s="63">
        <f t="shared" si="2"/>
        <v>0</v>
      </c>
      <c r="I21" s="64"/>
    </row>
    <row r="22" spans="1:9" s="48" customFormat="1" ht="45" x14ac:dyDescent="0.2">
      <c r="A22" s="114">
        <v>14</v>
      </c>
      <c r="B22" s="88" t="s">
        <v>83</v>
      </c>
      <c r="C22" s="88" t="s">
        <v>208</v>
      </c>
      <c r="D22" s="66"/>
      <c r="E22" s="66"/>
      <c r="F22" s="66"/>
      <c r="G22" s="66"/>
      <c r="H22" s="63">
        <f t="shared" ref="H22" si="3">IF(D22="X",0,IF(E22="X",0.5,IF(F22="X",0.75,IF(G22="X",1,0))))</f>
        <v>0</v>
      </c>
      <c r="I22" s="64"/>
    </row>
    <row r="23" spans="1:9" s="48" customFormat="1" ht="60" x14ac:dyDescent="0.2">
      <c r="A23" s="114">
        <v>15</v>
      </c>
      <c r="B23" s="88" t="s">
        <v>84</v>
      </c>
      <c r="C23" s="88" t="s">
        <v>209</v>
      </c>
      <c r="D23" s="66"/>
      <c r="E23" s="66"/>
      <c r="F23" s="66"/>
      <c r="G23" s="66"/>
      <c r="H23" s="63">
        <f t="shared" si="2"/>
        <v>0</v>
      </c>
      <c r="I23" s="64"/>
    </row>
    <row r="24" spans="1:9" s="48" customFormat="1" ht="45" x14ac:dyDescent="0.2">
      <c r="A24" s="114">
        <v>16</v>
      </c>
      <c r="B24" s="88" t="s">
        <v>91</v>
      </c>
      <c r="C24" s="88" t="s">
        <v>167</v>
      </c>
      <c r="D24" s="66"/>
      <c r="E24" s="66"/>
      <c r="F24" s="66"/>
      <c r="G24" s="66"/>
      <c r="H24" s="63">
        <f t="shared" ref="H24" si="4">IF(D24="X",0,IF(E24="X",0.5,IF(F24="X",0.75,IF(G24="X",1,0))))</f>
        <v>0</v>
      </c>
      <c r="I24" s="64"/>
    </row>
    <row r="25" spans="1:9" s="48" customFormat="1" ht="15" x14ac:dyDescent="0.2">
      <c r="A25" s="115" t="s">
        <v>158</v>
      </c>
      <c r="B25" s="62"/>
      <c r="C25" s="62"/>
      <c r="D25" s="66"/>
      <c r="E25" s="66"/>
      <c r="F25" s="66"/>
      <c r="G25" s="66"/>
      <c r="H25" s="63" t="str">
        <f>IF(D25="X",0,IF(E25="X",0.5,IF(F25="X",0.75,IF(G25="X",1,""))))</f>
        <v/>
      </c>
      <c r="I25" s="64"/>
    </row>
    <row r="26" spans="1:9" s="48" customFormat="1" ht="15" x14ac:dyDescent="0.2">
      <c r="A26" s="115" t="s">
        <v>159</v>
      </c>
      <c r="B26" s="62"/>
      <c r="C26" s="62"/>
      <c r="D26" s="66"/>
      <c r="E26" s="66"/>
      <c r="F26" s="66"/>
      <c r="G26" s="66"/>
      <c r="H26" s="63" t="str">
        <f t="shared" ref="H26:H27" si="5">IF(D26="X",0,IF(E26="X",0.5,IF(F26="X",0.75,IF(G26="X",1,""))))</f>
        <v/>
      </c>
      <c r="I26" s="64"/>
    </row>
    <row r="27" spans="1:9" s="48" customFormat="1" ht="15" x14ac:dyDescent="0.2">
      <c r="A27" s="115" t="s">
        <v>160</v>
      </c>
      <c r="B27" s="62"/>
      <c r="C27" s="62"/>
      <c r="D27" s="66"/>
      <c r="E27" s="66"/>
      <c r="F27" s="66"/>
      <c r="G27" s="66"/>
      <c r="H27" s="63" t="str">
        <f t="shared" si="5"/>
        <v/>
      </c>
      <c r="I27" s="64"/>
    </row>
    <row r="28" spans="1:9" s="47" customFormat="1" ht="68.25" customHeight="1" x14ac:dyDescent="0.25">
      <c r="A28" s="116" t="s">
        <v>4</v>
      </c>
      <c r="B28" s="90" t="s">
        <v>5</v>
      </c>
      <c r="C28" s="90" t="s">
        <v>237</v>
      </c>
      <c r="D28" s="89" t="s">
        <v>104</v>
      </c>
      <c r="E28" s="89" t="s">
        <v>131</v>
      </c>
      <c r="F28" s="89" t="s">
        <v>130</v>
      </c>
      <c r="G28" s="89" t="s">
        <v>132</v>
      </c>
      <c r="H28" s="58" t="s">
        <v>108</v>
      </c>
      <c r="I28" s="91" t="s">
        <v>238</v>
      </c>
    </row>
    <row r="29" spans="1:9" s="48" customFormat="1" ht="75" x14ac:dyDescent="0.2">
      <c r="A29" s="114">
        <v>17</v>
      </c>
      <c r="B29" s="88" t="s">
        <v>71</v>
      </c>
      <c r="C29" s="88" t="s">
        <v>202</v>
      </c>
      <c r="D29" s="66"/>
      <c r="E29" s="66"/>
      <c r="F29" s="66"/>
      <c r="G29" s="66"/>
      <c r="H29" s="63">
        <f>IF(D29="X",0,IF(E29="X",0.5,IF(F29="X",0.75,IF(G29="X",1,0))))</f>
        <v>0</v>
      </c>
      <c r="I29" s="64"/>
    </row>
    <row r="30" spans="1:9" s="48" customFormat="1" ht="75" x14ac:dyDescent="0.2">
      <c r="A30" s="114">
        <v>18</v>
      </c>
      <c r="B30" s="88" t="s">
        <v>72</v>
      </c>
      <c r="C30" s="88" t="s">
        <v>202</v>
      </c>
      <c r="D30" s="66"/>
      <c r="E30" s="66"/>
      <c r="F30" s="66"/>
      <c r="G30" s="66"/>
      <c r="H30" s="63">
        <f t="shared" ref="H30:H31" si="6">IF(D30="X",0,IF(E30="X",0.5,IF(F30="X",0.75,IF(G30="X",1,0))))</f>
        <v>0</v>
      </c>
      <c r="I30" s="64"/>
    </row>
    <row r="31" spans="1:9" s="48" customFormat="1" ht="45" x14ac:dyDescent="0.2">
      <c r="A31" s="114">
        <v>19</v>
      </c>
      <c r="B31" s="88" t="s">
        <v>73</v>
      </c>
      <c r="C31" s="88" t="s">
        <v>202</v>
      </c>
      <c r="D31" s="66"/>
      <c r="E31" s="66"/>
      <c r="F31" s="66"/>
      <c r="G31" s="66"/>
      <c r="H31" s="63">
        <f t="shared" si="6"/>
        <v>0</v>
      </c>
      <c r="I31" s="64"/>
    </row>
    <row r="32" spans="1:9" s="48" customFormat="1" ht="15" x14ac:dyDescent="0.2">
      <c r="A32" s="115" t="s">
        <v>161</v>
      </c>
      <c r="B32" s="62"/>
      <c r="C32" s="62"/>
      <c r="D32" s="66"/>
      <c r="E32" s="66"/>
      <c r="F32" s="66"/>
      <c r="G32" s="66"/>
      <c r="H32" s="63" t="str">
        <f>IF(D32="X",0,IF(E32="X",0.5,IF(F32="X",0.75,IF(G32="X",1,""))))</f>
        <v/>
      </c>
      <c r="I32" s="64"/>
    </row>
    <row r="33" spans="1:9" s="48" customFormat="1" ht="15" x14ac:dyDescent="0.2">
      <c r="A33" s="115" t="s">
        <v>162</v>
      </c>
      <c r="B33" s="62"/>
      <c r="C33" s="62"/>
      <c r="D33" s="66"/>
      <c r="E33" s="66"/>
      <c r="F33" s="66"/>
      <c r="G33" s="66"/>
      <c r="H33" s="63" t="str">
        <f t="shared" ref="H33:H34" si="7">IF(D33="X",0,IF(E33="X",0.5,IF(F33="X",0.75,IF(G33="X",1,""))))</f>
        <v/>
      </c>
      <c r="I33" s="64"/>
    </row>
    <row r="34" spans="1:9" s="48" customFormat="1" ht="15" x14ac:dyDescent="0.2">
      <c r="A34" s="115" t="s">
        <v>163</v>
      </c>
      <c r="B34" s="62"/>
      <c r="C34" s="62"/>
      <c r="D34" s="66"/>
      <c r="E34" s="66"/>
      <c r="F34" s="66"/>
      <c r="G34" s="66"/>
      <c r="H34" s="63" t="str">
        <f t="shared" si="7"/>
        <v/>
      </c>
      <c r="I34" s="64"/>
    </row>
    <row r="35" spans="1:9" s="48" customFormat="1" ht="15" x14ac:dyDescent="0.3">
      <c r="A35" s="52"/>
      <c r="B35" s="60" t="s">
        <v>103</v>
      </c>
      <c r="C35" s="123"/>
      <c r="D35" s="135">
        <f>AVERAGE(H29:H34,H20:H27,H2:H15)</f>
        <v>0</v>
      </c>
      <c r="E35" s="136"/>
      <c r="F35" s="136"/>
      <c r="G35" s="136"/>
      <c r="H35" s="136"/>
      <c r="I35" s="137"/>
    </row>
  </sheetData>
  <sheetProtection algorithmName="SHA-512" hashValue="mS+uhx23IzxBxPoOBPb9A2LLrzDkJfl1lgDDv7+j07hQcjka4ezg+vfY21+i8ozdxonul/rScpkliDes/4nuuw==" saltValue="np6ybSc09WOWpZEMfr0wKA==" spinCount="100000" sheet="1" objects="1" scenarios="1"/>
  <mergeCells count="32">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F15:G15"/>
    <mergeCell ref="D13:E13"/>
    <mergeCell ref="D14:E14"/>
    <mergeCell ref="D15:E15"/>
    <mergeCell ref="D35:I35"/>
    <mergeCell ref="I17:I19"/>
    <mergeCell ref="F13:G13"/>
    <mergeCell ref="F14:G14"/>
    <mergeCell ref="D1:E1"/>
    <mergeCell ref="F1:G1"/>
    <mergeCell ref="D3:E3"/>
    <mergeCell ref="F3:G3"/>
    <mergeCell ref="D2:E2"/>
    <mergeCell ref="F2:G2"/>
  </mergeCells>
  <conditionalFormatting sqref="D17:H19">
    <cfRule type="expression" dxfId="0" priority="17">
      <formula>$D$2="X"</formula>
    </cfRule>
  </conditionalFormatting>
  <conditionalFormatting sqref="H2:H3 D35 H13:H15 H17:H20 H25:H27 H29:H34">
    <cfRule type="colorScale" priority="22">
      <colorScale>
        <cfvo type="num" val="0"/>
        <cfvo type="num" val="0.4"/>
        <cfvo type="num" val="1"/>
        <color rgb="FFF8696B"/>
        <color rgb="FFFFEB84"/>
        <color rgb="FF63BE7B"/>
      </colorScale>
    </cfRule>
  </conditionalFormatting>
  <conditionalFormatting sqref="H4:H6">
    <cfRule type="colorScale" priority="13">
      <colorScale>
        <cfvo type="num" val="0"/>
        <cfvo type="num" val="0.4"/>
        <cfvo type="num" val="1"/>
        <color rgb="FFF8696B"/>
        <color rgb="FFFFEB84"/>
        <color rgb="FF63BE7B"/>
      </colorScale>
    </cfRule>
  </conditionalFormatting>
  <conditionalFormatting sqref="H7:H9">
    <cfRule type="colorScale" priority="14">
      <colorScale>
        <cfvo type="num" val="0"/>
        <cfvo type="num" val="0.4"/>
        <cfvo type="num" val="1"/>
        <color rgb="FFF8696B"/>
        <color rgb="FFFFEB84"/>
        <color rgb="FF63BE7B"/>
      </colorScale>
    </cfRule>
  </conditionalFormatting>
  <conditionalFormatting sqref="H10:H12">
    <cfRule type="colorScale" priority="15">
      <colorScale>
        <cfvo type="num" val="0"/>
        <cfvo type="num" val="0.4"/>
        <cfvo type="num" val="1"/>
        <color rgb="FFF8696B"/>
        <color rgb="FFFFEB84"/>
        <color rgb="FF63BE7B"/>
      </colorScale>
    </cfRule>
  </conditionalFormatting>
  <conditionalFormatting sqref="H21">
    <cfRule type="colorScale" priority="3">
      <colorScale>
        <cfvo type="num" val="0"/>
        <cfvo type="num" val="0.4"/>
        <cfvo type="num" val="1"/>
        <color rgb="FFF8696B"/>
        <color rgb="FFFFEB84"/>
        <color rgb="FF63BE7B"/>
      </colorScale>
    </cfRule>
  </conditionalFormatting>
  <conditionalFormatting sqref="H22">
    <cfRule type="colorScale" priority="4">
      <colorScale>
        <cfvo type="num" val="0"/>
        <cfvo type="num" val="0.4"/>
        <cfvo type="num" val="1"/>
        <color rgb="FFF8696B"/>
        <color rgb="FFFFEB84"/>
        <color rgb="FF63BE7B"/>
      </colorScale>
    </cfRule>
  </conditionalFormatting>
  <conditionalFormatting sqref="H23">
    <cfRule type="colorScale" priority="5">
      <colorScale>
        <cfvo type="num" val="0"/>
        <cfvo type="num" val="0.4"/>
        <cfvo type="num" val="1"/>
        <color rgb="FFF8696B"/>
        <color rgb="FFFFEB84"/>
        <color rgb="FF63BE7B"/>
      </colorScale>
    </cfRule>
  </conditionalFormatting>
  <conditionalFormatting sqref="H24">
    <cfRule type="colorScale" priority="6">
      <colorScale>
        <cfvo type="num" val="0"/>
        <cfvo type="num" val="0.4"/>
        <cfvo type="num" val="1"/>
        <color rgb="FFF8696B"/>
        <color rgb="FFFFEB84"/>
        <color rgb="FF63BE7B"/>
      </colorScale>
    </cfRule>
  </conditionalFormatting>
  <dataValidations count="2">
    <dataValidation type="list" allowBlank="1" showInputMessage="1" showErrorMessage="1" errorTitle="Comité de gestión de Riesgo" error="Para poder marcar está pregunta debe existir comité de gestión de riesgos, ver pregunta 1" sqref="D17:G19" xr:uid="{00000000-0002-0000-0B00-000000000000}">
      <formula1>$F$2</formula1>
    </dataValidation>
    <dataValidation type="custom" allowBlank="1" showInputMessage="1" showErrorMessage="1" sqref="D2:G15 D20:G27 D29:G34" xr:uid="{00000000-0002-0000-0B00-000001000000}">
      <formula1>D2="X"</formula1>
    </dataValidation>
  </dataValidations>
  <pageMargins left="0.23622047244094491" right="0.23622047244094491" top="1.1417322834645669" bottom="1.0629921259842521" header="0.31496062992125984" footer="0.31496062992125984"/>
  <pageSetup paperSize="9" scale="78" fitToHeight="0" orientation="landscape" r:id="rId1"/>
  <headerFooter>
    <oddHeader>&amp;L&amp;G&amp;R&amp;"Work Sans SemiBold,Normal"&amp;12&amp;K004A84Componente de Fortalecimiento:
Infraestructura y Ambientes protectores y seguros
Formato de Autoevaluación</oddHeader>
    <oddFooter>&amp;LPágina &amp;P de &amp;N&amp;R&amp;G</oddFooter>
  </headerFooter>
  <rowBreaks count="1" manualBreakCount="1">
    <brk id="14" max="8"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pageSetUpPr fitToPage="1"/>
  </sheetPr>
  <dimension ref="A1:E167"/>
  <sheetViews>
    <sheetView showGridLines="0" view="pageLayout" topLeftCell="B129" zoomScale="69" zoomScaleNormal="130" zoomScaleSheetLayoutView="85" zoomScalePageLayoutView="69" workbookViewId="0">
      <selection activeCell="D2" sqref="D2"/>
    </sheetView>
  </sheetViews>
  <sheetFormatPr baseColWidth="10" defaultColWidth="11.42578125" defaultRowHeight="12.75" customHeight="1" zeroHeight="1" x14ac:dyDescent="0.25"/>
  <cols>
    <col min="1" max="1" width="3" hidden="1" customWidth="1"/>
    <col min="2" max="2" width="27" style="71" customWidth="1"/>
    <col min="3" max="3" width="5.7109375" bestFit="1" customWidth="1"/>
    <col min="4" max="4" width="95.28515625" customWidth="1"/>
    <col min="5" max="5" width="10.7109375" style="95" customWidth="1"/>
  </cols>
  <sheetData>
    <row r="1" spans="1:5" ht="25.5" x14ac:dyDescent="0.35">
      <c r="A1" s="7"/>
      <c r="B1" s="70"/>
      <c r="C1" s="72"/>
      <c r="D1" s="93" t="s">
        <v>3</v>
      </c>
      <c r="E1" s="93" t="s">
        <v>152</v>
      </c>
    </row>
    <row r="2" spans="1:5" ht="21" x14ac:dyDescent="0.4">
      <c r="A2" s="8"/>
      <c r="B2" s="70"/>
      <c r="C2" s="73"/>
      <c r="D2" s="85" t="s">
        <v>15</v>
      </c>
      <c r="E2" s="86">
        <f>Admin</f>
        <v>0</v>
      </c>
    </row>
    <row r="3" spans="1:5" ht="21" x14ac:dyDescent="0.4">
      <c r="A3" s="8"/>
      <c r="B3" s="70"/>
      <c r="C3" s="73"/>
      <c r="D3" s="85" t="s">
        <v>41</v>
      </c>
      <c r="E3" s="86">
        <f>Flia</f>
        <v>0</v>
      </c>
    </row>
    <row r="4" spans="1:5" ht="21" x14ac:dyDescent="0.4">
      <c r="A4" s="8"/>
      <c r="B4" s="70"/>
      <c r="C4" s="73"/>
      <c r="D4" s="85" t="s">
        <v>70</v>
      </c>
      <c r="E4" s="86">
        <f>Infra</f>
        <v>0</v>
      </c>
    </row>
    <row r="5" spans="1:5" ht="21" x14ac:dyDescent="0.4">
      <c r="A5" s="8"/>
      <c r="B5" s="70"/>
      <c r="C5" s="73"/>
      <c r="D5" s="85" t="s">
        <v>55</v>
      </c>
      <c r="E5" s="86">
        <f>peda</f>
        <v>0</v>
      </c>
    </row>
    <row r="6" spans="1:5" ht="21" x14ac:dyDescent="0.4">
      <c r="A6" s="8"/>
      <c r="B6" s="70"/>
      <c r="C6" s="73"/>
      <c r="D6" s="85" t="s">
        <v>56</v>
      </c>
      <c r="E6" s="86">
        <f>salud</f>
        <v>0</v>
      </c>
    </row>
    <row r="7" spans="1:5" ht="21" x14ac:dyDescent="0.4">
      <c r="A7" s="8"/>
      <c r="B7" s="70"/>
      <c r="C7" s="73"/>
      <c r="D7" s="94" t="s">
        <v>153</v>
      </c>
      <c r="E7" s="86">
        <f>SUBTOTAL(101,Tabla1[Total])</f>
        <v>0</v>
      </c>
    </row>
    <row r="8" spans="1:5" ht="19.5" x14ac:dyDescent="0.3">
      <c r="A8" s="8"/>
      <c r="B8" s="70"/>
      <c r="C8" s="73"/>
    </row>
    <row r="9" spans="1:5" ht="19.5" x14ac:dyDescent="0.3">
      <c r="A9" s="8"/>
      <c r="B9" s="70"/>
      <c r="C9" s="73"/>
    </row>
    <row r="10" spans="1:5" ht="19.5" x14ac:dyDescent="0.3">
      <c r="A10" s="8"/>
      <c r="B10" s="70"/>
      <c r="C10" s="73"/>
    </row>
    <row r="11" spans="1:5" ht="19.5" x14ac:dyDescent="0.3">
      <c r="A11" s="8"/>
      <c r="B11" s="70"/>
      <c r="C11" s="73"/>
      <c r="D11" s="8"/>
      <c r="E11" s="96"/>
    </row>
    <row r="12" spans="1:5" ht="19.5" x14ac:dyDescent="0.3">
      <c r="A12" s="8"/>
      <c r="B12" s="70"/>
      <c r="C12" s="73"/>
      <c r="D12" s="8"/>
      <c r="E12" s="96"/>
    </row>
    <row r="13" spans="1:5" ht="19.5" x14ac:dyDescent="0.3">
      <c r="A13" s="8"/>
      <c r="B13" s="70"/>
      <c r="C13" s="73"/>
      <c r="D13" s="8"/>
      <c r="E13" s="96"/>
    </row>
    <row r="14" spans="1:5" ht="19.5" x14ac:dyDescent="0.3">
      <c r="A14" s="8"/>
      <c r="B14" s="70"/>
      <c r="C14" s="73"/>
      <c r="D14" s="8"/>
      <c r="E14" s="96"/>
    </row>
    <row r="15" spans="1:5" ht="19.5" x14ac:dyDescent="0.3">
      <c r="A15" s="8"/>
      <c r="B15" s="70"/>
      <c r="C15" s="73"/>
      <c r="D15" s="8"/>
      <c r="E15" s="96"/>
    </row>
    <row r="16" spans="1:5" ht="19.5" x14ac:dyDescent="0.3">
      <c r="A16" s="8"/>
      <c r="B16" s="70"/>
      <c r="C16" s="73"/>
      <c r="D16" s="8"/>
      <c r="E16" s="96"/>
    </row>
    <row r="17" spans="1:5" ht="19.5" x14ac:dyDescent="0.3">
      <c r="A17" s="8"/>
      <c r="B17" s="70"/>
      <c r="C17" s="73"/>
      <c r="D17" s="8"/>
      <c r="E17" s="96"/>
    </row>
    <row r="18" spans="1:5" ht="19.5" x14ac:dyDescent="0.3">
      <c r="A18" s="8"/>
      <c r="B18" s="70"/>
      <c r="C18" s="73"/>
      <c r="D18" s="8"/>
      <c r="E18" s="96"/>
    </row>
    <row r="19" spans="1:5" ht="19.5" x14ac:dyDescent="0.3">
      <c r="A19" s="8"/>
      <c r="B19" s="70"/>
      <c r="C19" s="73"/>
      <c r="D19" s="8"/>
      <c r="E19" s="96"/>
    </row>
    <row r="20" spans="1:5" ht="19.5" x14ac:dyDescent="0.3">
      <c r="A20" s="8"/>
      <c r="B20" s="70"/>
      <c r="C20" s="73"/>
      <c r="D20" s="8"/>
      <c r="E20" s="96"/>
    </row>
    <row r="21" spans="1:5" ht="19.5" x14ac:dyDescent="0.3">
      <c r="A21" s="8"/>
      <c r="B21" s="70"/>
      <c r="C21" s="73"/>
      <c r="D21" s="8"/>
      <c r="E21" s="96"/>
    </row>
    <row r="22" spans="1:5" ht="16.5" x14ac:dyDescent="0.3">
      <c r="A22" s="3"/>
      <c r="B22" s="70"/>
      <c r="C22" s="3"/>
      <c r="D22" s="3"/>
      <c r="E22" s="97"/>
    </row>
    <row r="23" spans="1:5" ht="85.5" customHeight="1" x14ac:dyDescent="0.25">
      <c r="A23" s="98"/>
      <c r="B23" s="99" t="s">
        <v>3</v>
      </c>
      <c r="C23" s="100" t="s">
        <v>4</v>
      </c>
      <c r="D23" s="93" t="s">
        <v>5</v>
      </c>
      <c r="E23" s="101" t="s">
        <v>154</v>
      </c>
    </row>
    <row r="24" spans="1:5" ht="39" x14ac:dyDescent="0.25">
      <c r="A24" s="102">
        <v>2</v>
      </c>
      <c r="B24" s="103" t="s">
        <v>15</v>
      </c>
      <c r="C24" s="104">
        <v>1</v>
      </c>
      <c r="D24" s="105" t="s">
        <v>224</v>
      </c>
      <c r="E24" s="106">
        <f>VLOOKUP(C24,Administrativo!$A$1:$H$50,8,0)</f>
        <v>0</v>
      </c>
    </row>
    <row r="25" spans="1:5" ht="58.5" x14ac:dyDescent="0.25">
      <c r="A25" s="102">
        <v>2</v>
      </c>
      <c r="B25" s="103" t="s">
        <v>15</v>
      </c>
      <c r="C25" s="104">
        <v>2</v>
      </c>
      <c r="D25" s="105" t="s">
        <v>225</v>
      </c>
      <c r="E25" s="106">
        <f>VLOOKUP(C25,Administrativo!$A$1:$H$50,8,0)</f>
        <v>0</v>
      </c>
    </row>
    <row r="26" spans="1:5" ht="58.5" x14ac:dyDescent="0.25">
      <c r="A26" s="102">
        <v>2</v>
      </c>
      <c r="B26" s="103" t="s">
        <v>15</v>
      </c>
      <c r="C26" s="104">
        <v>3</v>
      </c>
      <c r="D26" s="105" t="s">
        <v>143</v>
      </c>
      <c r="E26" s="106">
        <f>VLOOKUP(C26,Administrativo!$A$1:$H$50,8,0)</f>
        <v>0</v>
      </c>
    </row>
    <row r="27" spans="1:5" ht="58.5" x14ac:dyDescent="0.25">
      <c r="A27" s="102">
        <v>2</v>
      </c>
      <c r="B27" s="103" t="s">
        <v>15</v>
      </c>
      <c r="C27" s="104">
        <v>4</v>
      </c>
      <c r="D27" s="105" t="s">
        <v>146</v>
      </c>
      <c r="E27" s="106">
        <f>VLOOKUP(C27,Administrativo!$A$1:$H$50,8,0)</f>
        <v>0</v>
      </c>
    </row>
    <row r="28" spans="1:5" ht="58.5" x14ac:dyDescent="0.25">
      <c r="A28" s="102">
        <v>2</v>
      </c>
      <c r="B28" s="103" t="s">
        <v>15</v>
      </c>
      <c r="C28" s="104">
        <v>5</v>
      </c>
      <c r="D28" s="105" t="s">
        <v>145</v>
      </c>
      <c r="E28" s="106">
        <f>VLOOKUP(C28,Administrativo!$A$1:$H$50,8,0)</f>
        <v>0</v>
      </c>
    </row>
    <row r="29" spans="1:5" ht="58.5" x14ac:dyDescent="0.25">
      <c r="A29" s="102">
        <v>2</v>
      </c>
      <c r="B29" s="103" t="s">
        <v>15</v>
      </c>
      <c r="C29" s="104">
        <v>6</v>
      </c>
      <c r="D29" s="105" t="s">
        <v>144</v>
      </c>
      <c r="E29" s="106">
        <f>VLOOKUP(C29,Administrativo!$A$1:$H$50,8,0)</f>
        <v>0</v>
      </c>
    </row>
    <row r="30" spans="1:5" ht="39" x14ac:dyDescent="0.25">
      <c r="A30" s="102">
        <v>2</v>
      </c>
      <c r="B30" s="103" t="s">
        <v>15</v>
      </c>
      <c r="C30" s="104">
        <v>7</v>
      </c>
      <c r="D30" s="105" t="s">
        <v>226</v>
      </c>
      <c r="E30" s="106">
        <f>VLOOKUP(C30,Administrativo!$A$1:$H$50,8,0)</f>
        <v>0</v>
      </c>
    </row>
    <row r="31" spans="1:5" ht="39" x14ac:dyDescent="0.25">
      <c r="A31" s="102">
        <v>2</v>
      </c>
      <c r="B31" s="103" t="s">
        <v>15</v>
      </c>
      <c r="C31" s="104">
        <v>8</v>
      </c>
      <c r="D31" s="105" t="s">
        <v>227</v>
      </c>
      <c r="E31" s="106">
        <f>VLOOKUP(C31,Administrativo!$A$1:$H$50,8,0)</f>
        <v>0</v>
      </c>
    </row>
    <row r="32" spans="1:5" ht="58.5" x14ac:dyDescent="0.25">
      <c r="A32" s="102">
        <v>2</v>
      </c>
      <c r="B32" s="103" t="s">
        <v>15</v>
      </c>
      <c r="C32" s="104">
        <v>9</v>
      </c>
      <c r="D32" s="105" t="s">
        <v>228</v>
      </c>
      <c r="E32" s="106">
        <f>VLOOKUP(C32,Administrativo!$A$1:$H$50,8,0)</f>
        <v>0</v>
      </c>
    </row>
    <row r="33" spans="1:5" ht="39" x14ac:dyDescent="0.25">
      <c r="A33" s="102">
        <v>2</v>
      </c>
      <c r="B33" s="103" t="s">
        <v>15</v>
      </c>
      <c r="C33" s="104">
        <v>10</v>
      </c>
      <c r="D33" s="105" t="s">
        <v>229</v>
      </c>
      <c r="E33" s="106">
        <f>VLOOKUP(C33,Administrativo!$A$1:$H$50,8,0)</f>
        <v>0</v>
      </c>
    </row>
    <row r="34" spans="1:5" ht="78" x14ac:dyDescent="0.25">
      <c r="A34" s="102">
        <v>2</v>
      </c>
      <c r="B34" s="103" t="s">
        <v>15</v>
      </c>
      <c r="C34" s="104">
        <v>11</v>
      </c>
      <c r="D34" s="105" t="s">
        <v>230</v>
      </c>
      <c r="E34" s="106">
        <f>VLOOKUP(C34,Administrativo!$A$1:$H$50,8,0)</f>
        <v>0</v>
      </c>
    </row>
    <row r="35" spans="1:5" ht="58.5" x14ac:dyDescent="0.25">
      <c r="A35" s="102">
        <v>2</v>
      </c>
      <c r="B35" s="103" t="s">
        <v>15</v>
      </c>
      <c r="C35" s="104">
        <v>12</v>
      </c>
      <c r="D35" s="105" t="s">
        <v>231</v>
      </c>
      <c r="E35" s="106">
        <f>VLOOKUP(C35,Administrativo!$A$1:$H$50,8,0)</f>
        <v>0</v>
      </c>
    </row>
    <row r="36" spans="1:5" ht="97.5" x14ac:dyDescent="0.25">
      <c r="A36" s="102">
        <v>2</v>
      </c>
      <c r="B36" s="103" t="s">
        <v>15</v>
      </c>
      <c r="C36" s="104">
        <v>13</v>
      </c>
      <c r="D36" s="105" t="s">
        <v>232</v>
      </c>
      <c r="E36" s="106">
        <f>VLOOKUP(C36,Administrativo!$A$1:$H$50,8,0)</f>
        <v>0</v>
      </c>
    </row>
    <row r="37" spans="1:5" ht="78" x14ac:dyDescent="0.25">
      <c r="A37" s="102">
        <v>2</v>
      </c>
      <c r="B37" s="103" t="s">
        <v>15</v>
      </c>
      <c r="C37" s="104">
        <v>14</v>
      </c>
      <c r="D37" s="105" t="s">
        <v>233</v>
      </c>
      <c r="E37" s="106">
        <f>VLOOKUP(C37,Administrativo!$A$1:$H$50,8,0)</f>
        <v>0</v>
      </c>
    </row>
    <row r="38" spans="1:5" ht="78" x14ac:dyDescent="0.25">
      <c r="A38" s="102">
        <v>2</v>
      </c>
      <c r="B38" s="103" t="s">
        <v>15</v>
      </c>
      <c r="C38" s="104">
        <v>15</v>
      </c>
      <c r="D38" s="105" t="s">
        <v>234</v>
      </c>
      <c r="E38" s="106">
        <f>VLOOKUP(C38,Administrativo!$A$1:$H$50,8,0)</f>
        <v>0</v>
      </c>
    </row>
    <row r="39" spans="1:5" ht="58.5" x14ac:dyDescent="0.25">
      <c r="A39" s="102">
        <v>3</v>
      </c>
      <c r="B39" s="103" t="s">
        <v>15</v>
      </c>
      <c r="C39" s="104">
        <v>16</v>
      </c>
      <c r="D39" s="105" t="s">
        <v>235</v>
      </c>
      <c r="E39" s="106">
        <f>VLOOKUP(C39,Administrativo!$A$1:$H$50,8,0)</f>
        <v>0</v>
      </c>
    </row>
    <row r="40" spans="1:5" ht="78" x14ac:dyDescent="0.25">
      <c r="A40" s="102">
        <v>3</v>
      </c>
      <c r="B40" s="103" t="s">
        <v>15</v>
      </c>
      <c r="C40" s="104">
        <v>17</v>
      </c>
      <c r="D40" s="105" t="s">
        <v>236</v>
      </c>
      <c r="E40" s="106">
        <f>VLOOKUP(C40,Administrativo!$A$1:$H$50,8,0)</f>
        <v>0</v>
      </c>
    </row>
    <row r="41" spans="1:5" ht="39" x14ac:dyDescent="0.25">
      <c r="A41" s="102">
        <v>2</v>
      </c>
      <c r="B41" s="103" t="s">
        <v>15</v>
      </c>
      <c r="C41" s="104" t="s">
        <v>155</v>
      </c>
      <c r="D41" s="117">
        <f>VLOOKUP(C41,Administrativo!$A$1:$H$50,2,0)</f>
        <v>0</v>
      </c>
      <c r="E41" s="106" t="str">
        <f>VLOOKUP(C41,Administrativo!$A$1:$H$50,8,0)</f>
        <v/>
      </c>
    </row>
    <row r="42" spans="1:5" ht="39" x14ac:dyDescent="0.25">
      <c r="A42" s="102">
        <v>2</v>
      </c>
      <c r="B42" s="103" t="s">
        <v>15</v>
      </c>
      <c r="C42" s="104" t="s">
        <v>156</v>
      </c>
      <c r="D42" s="117">
        <f>VLOOKUP(C42,Administrativo!$A$1:$H$50,2,0)</f>
        <v>0</v>
      </c>
      <c r="E42" s="106" t="str">
        <f>VLOOKUP(C42,Administrativo!$A$1:$H$50,8,0)</f>
        <v/>
      </c>
    </row>
    <row r="43" spans="1:5" ht="39" x14ac:dyDescent="0.25">
      <c r="A43" s="102">
        <v>2</v>
      </c>
      <c r="B43" s="103" t="s">
        <v>15</v>
      </c>
      <c r="C43" s="104" t="s">
        <v>157</v>
      </c>
      <c r="D43" s="117">
        <f>VLOOKUP(C43,Administrativo!$A$1:$H$50,2,0)</f>
        <v>0</v>
      </c>
      <c r="E43" s="106" t="str">
        <f>VLOOKUP(C43,Administrativo!$A$1:$H$50,8,0)</f>
        <v/>
      </c>
    </row>
    <row r="44" spans="1:5" ht="39" x14ac:dyDescent="0.25">
      <c r="A44" s="102">
        <v>2</v>
      </c>
      <c r="B44" s="103" t="s">
        <v>15</v>
      </c>
      <c r="C44" s="104" t="s">
        <v>158</v>
      </c>
      <c r="D44" s="117">
        <f>VLOOKUP(C44,Administrativo!$A$1:$H$50,2,0)</f>
        <v>0</v>
      </c>
      <c r="E44" s="106" t="str">
        <f>VLOOKUP(C44,Administrativo!$A$1:$H$50,8,0)</f>
        <v/>
      </c>
    </row>
    <row r="45" spans="1:5" ht="39" x14ac:dyDescent="0.25">
      <c r="A45" s="102">
        <v>2</v>
      </c>
      <c r="B45" s="103" t="s">
        <v>15</v>
      </c>
      <c r="C45" s="104" t="s">
        <v>159</v>
      </c>
      <c r="D45" s="117">
        <f>VLOOKUP(C45,Administrativo!$A$1:$H$50,2,0)</f>
        <v>0</v>
      </c>
      <c r="E45" s="106" t="str">
        <f>VLOOKUP(C45,Administrativo!$A$1:$H$50,8,0)</f>
        <v/>
      </c>
    </row>
    <row r="46" spans="1:5" ht="39" x14ac:dyDescent="0.25">
      <c r="A46" s="102">
        <v>2</v>
      </c>
      <c r="B46" s="103" t="s">
        <v>15</v>
      </c>
      <c r="C46" s="104" t="s">
        <v>160</v>
      </c>
      <c r="D46" s="117">
        <f>VLOOKUP(C46,Administrativo!$A$1:$H$50,2,0)</f>
        <v>0</v>
      </c>
      <c r="E46" s="106" t="str">
        <f>VLOOKUP(C46,Administrativo!$A$1:$H$50,8,0)</f>
        <v/>
      </c>
    </row>
    <row r="47" spans="1:5" ht="39" x14ac:dyDescent="0.25">
      <c r="A47" s="102">
        <v>2</v>
      </c>
      <c r="B47" s="103" t="s">
        <v>15</v>
      </c>
      <c r="C47" s="104" t="s">
        <v>161</v>
      </c>
      <c r="D47" s="117">
        <f>VLOOKUP(C47,Administrativo!$A$1:$H$50,2,0)</f>
        <v>0</v>
      </c>
      <c r="E47" s="106" t="str">
        <f>VLOOKUP(C47,Administrativo!$A$1:$H$50,8,0)</f>
        <v/>
      </c>
    </row>
    <row r="48" spans="1:5" ht="39" x14ac:dyDescent="0.25">
      <c r="A48" s="102">
        <v>2</v>
      </c>
      <c r="B48" s="103" t="s">
        <v>15</v>
      </c>
      <c r="C48" s="104" t="s">
        <v>162</v>
      </c>
      <c r="D48" s="117">
        <f>VLOOKUP(C48,Administrativo!$A$1:$H$50,2,0)</f>
        <v>0</v>
      </c>
      <c r="E48" s="106" t="str">
        <f>VLOOKUP(C48,Administrativo!$A$1:$H$50,8,0)</f>
        <v/>
      </c>
    </row>
    <row r="49" spans="1:5" ht="39" x14ac:dyDescent="0.25">
      <c r="A49" s="102">
        <v>2</v>
      </c>
      <c r="B49" s="103" t="s">
        <v>15</v>
      </c>
      <c r="C49" s="104" t="s">
        <v>163</v>
      </c>
      <c r="D49" s="117">
        <f>VLOOKUP(C49,Administrativo!$A$1:$H$50,2,0)</f>
        <v>0</v>
      </c>
      <c r="E49" s="106" t="str">
        <f>VLOOKUP(C49,Administrativo!$A$1:$H$50,8,0)</f>
        <v/>
      </c>
    </row>
    <row r="50" spans="1:5" ht="39" x14ac:dyDescent="0.25">
      <c r="A50" s="102">
        <v>2</v>
      </c>
      <c r="B50" s="103" t="s">
        <v>41</v>
      </c>
      <c r="C50" s="104">
        <v>1</v>
      </c>
      <c r="D50" s="105" t="s">
        <v>42</v>
      </c>
      <c r="E50" s="106">
        <f>VLOOKUP(C50,Familia!$A$1:$H$61,8,0)</f>
        <v>0</v>
      </c>
    </row>
    <row r="51" spans="1:5" ht="39" x14ac:dyDescent="0.25">
      <c r="A51" s="102">
        <v>2</v>
      </c>
      <c r="B51" s="103" t="s">
        <v>41</v>
      </c>
      <c r="C51" s="104">
        <v>2</v>
      </c>
      <c r="D51" s="105" t="s">
        <v>45</v>
      </c>
      <c r="E51" s="106">
        <f>VLOOKUP(C51,Familia!$A$1:$H$61,8,0)</f>
        <v>0</v>
      </c>
    </row>
    <row r="52" spans="1:5" ht="39" x14ac:dyDescent="0.25">
      <c r="A52" s="102">
        <v>2</v>
      </c>
      <c r="B52" s="103" t="s">
        <v>41</v>
      </c>
      <c r="C52" s="104">
        <v>3</v>
      </c>
      <c r="D52" s="105" t="s">
        <v>47</v>
      </c>
      <c r="E52" s="106">
        <f>VLOOKUP(C52,Familia!$A$1:$H$61,8,0)</f>
        <v>0</v>
      </c>
    </row>
    <row r="53" spans="1:5" ht="39" x14ac:dyDescent="0.25">
      <c r="A53" s="102">
        <v>2</v>
      </c>
      <c r="B53" s="103" t="s">
        <v>41</v>
      </c>
      <c r="C53" s="104">
        <v>4</v>
      </c>
      <c r="D53" s="105" t="s">
        <v>49</v>
      </c>
      <c r="E53" s="106">
        <f>VLOOKUP(C53,Familia!$A$1:$H$61,8,0)</f>
        <v>0</v>
      </c>
    </row>
    <row r="54" spans="1:5" ht="39" x14ac:dyDescent="0.25">
      <c r="A54" s="102">
        <v>2</v>
      </c>
      <c r="B54" s="103" t="s">
        <v>41</v>
      </c>
      <c r="C54" s="104">
        <v>5</v>
      </c>
      <c r="D54" s="105" t="s">
        <v>50</v>
      </c>
      <c r="E54" s="106">
        <f>VLOOKUP(C54,Familia!$A$1:$H$61,8,0)</f>
        <v>0</v>
      </c>
    </row>
    <row r="55" spans="1:5" ht="39" x14ac:dyDescent="0.25">
      <c r="A55" s="102">
        <v>2</v>
      </c>
      <c r="B55" s="103" t="s">
        <v>41</v>
      </c>
      <c r="C55" s="104">
        <v>6</v>
      </c>
      <c r="D55" s="105" t="s">
        <v>51</v>
      </c>
      <c r="E55" s="106">
        <f>VLOOKUP(C55,Familia!$A$1:$H$61,8,0)</f>
        <v>0</v>
      </c>
    </row>
    <row r="56" spans="1:5" ht="39" x14ac:dyDescent="0.25">
      <c r="A56" s="102">
        <v>2</v>
      </c>
      <c r="B56" s="103" t="s">
        <v>41</v>
      </c>
      <c r="C56" s="104">
        <v>7</v>
      </c>
      <c r="D56" s="105" t="s">
        <v>52</v>
      </c>
      <c r="E56" s="106">
        <f>VLOOKUP(C56,Familia!$A$1:$H$61,8,0)</f>
        <v>0</v>
      </c>
    </row>
    <row r="57" spans="1:5" ht="39" x14ac:dyDescent="0.25">
      <c r="A57" s="102">
        <v>2</v>
      </c>
      <c r="B57" s="103" t="s">
        <v>41</v>
      </c>
      <c r="C57" s="104">
        <v>8</v>
      </c>
      <c r="D57" s="105" t="s">
        <v>134</v>
      </c>
      <c r="E57" s="106">
        <f>VLOOKUP(C57,Familia!$A$1:$H$61,8,0)</f>
        <v>0</v>
      </c>
    </row>
    <row r="58" spans="1:5" ht="39" x14ac:dyDescent="0.25">
      <c r="A58" s="102">
        <v>2</v>
      </c>
      <c r="B58" s="103" t="s">
        <v>41</v>
      </c>
      <c r="C58" s="104">
        <v>9</v>
      </c>
      <c r="D58" s="105" t="s">
        <v>54</v>
      </c>
      <c r="E58" s="106">
        <f>VLOOKUP(C58,Familia!$A$1:$H$61,8,0)</f>
        <v>0</v>
      </c>
    </row>
    <row r="59" spans="1:5" ht="39" x14ac:dyDescent="0.25">
      <c r="A59" s="102">
        <v>3</v>
      </c>
      <c r="B59" s="103" t="s">
        <v>41</v>
      </c>
      <c r="C59" s="104">
        <v>10</v>
      </c>
      <c r="D59" s="105" t="s">
        <v>43</v>
      </c>
      <c r="E59" s="106">
        <f>VLOOKUP(C59,Familia!$A$1:$H$61,8,0)</f>
        <v>0</v>
      </c>
    </row>
    <row r="60" spans="1:5" ht="39" x14ac:dyDescent="0.25">
      <c r="A60" s="102">
        <v>3</v>
      </c>
      <c r="B60" s="103" t="s">
        <v>41</v>
      </c>
      <c r="C60" s="104">
        <v>11</v>
      </c>
      <c r="D60" s="105" t="s">
        <v>44</v>
      </c>
      <c r="E60" s="106">
        <f>VLOOKUP(C60,Familia!$A$1:$H$61,8,0)</f>
        <v>0</v>
      </c>
    </row>
    <row r="61" spans="1:5" ht="39" x14ac:dyDescent="0.25">
      <c r="A61" s="102">
        <v>3</v>
      </c>
      <c r="B61" s="103" t="s">
        <v>41</v>
      </c>
      <c r="C61" s="104">
        <v>12</v>
      </c>
      <c r="D61" s="105" t="s">
        <v>46</v>
      </c>
      <c r="E61" s="106">
        <f>VLOOKUP(C61,Familia!$A$1:$H$61,8,0)</f>
        <v>0</v>
      </c>
    </row>
    <row r="62" spans="1:5" ht="39" x14ac:dyDescent="0.25">
      <c r="A62" s="102">
        <v>3</v>
      </c>
      <c r="B62" s="103" t="s">
        <v>41</v>
      </c>
      <c r="C62" s="104">
        <v>13</v>
      </c>
      <c r="D62" s="105" t="s">
        <v>48</v>
      </c>
      <c r="E62" s="106">
        <f>VLOOKUP(C62,Familia!$A$1:$H$61,8,0)</f>
        <v>0</v>
      </c>
    </row>
    <row r="63" spans="1:5" ht="39" x14ac:dyDescent="0.25">
      <c r="A63" s="102">
        <v>2</v>
      </c>
      <c r="B63" s="103" t="s">
        <v>41</v>
      </c>
      <c r="C63" s="104" t="s">
        <v>155</v>
      </c>
      <c r="D63" s="117">
        <f>VLOOKUP(C63,Familia!$A$1:$H$61,2,0)</f>
        <v>0</v>
      </c>
      <c r="E63" s="106" t="str">
        <f>VLOOKUP(C63,Familia!$A$1:$H$61,8,0)</f>
        <v/>
      </c>
    </row>
    <row r="64" spans="1:5" ht="39" x14ac:dyDescent="0.25">
      <c r="A64" s="102">
        <v>2</v>
      </c>
      <c r="B64" s="103" t="s">
        <v>41</v>
      </c>
      <c r="C64" s="104" t="s">
        <v>156</v>
      </c>
      <c r="D64" s="117">
        <f>VLOOKUP(C64,Familia!$A$1:$H$61,2,0)</f>
        <v>0</v>
      </c>
      <c r="E64" s="106" t="str">
        <f>VLOOKUP(C64,Familia!$A$1:$H$61,8,0)</f>
        <v/>
      </c>
    </row>
    <row r="65" spans="1:5" ht="39" x14ac:dyDescent="0.25">
      <c r="A65" s="102">
        <v>2</v>
      </c>
      <c r="B65" s="103" t="s">
        <v>41</v>
      </c>
      <c r="C65" s="104" t="s">
        <v>157</v>
      </c>
      <c r="D65" s="117">
        <f>VLOOKUP(C65,Familia!$A$1:$H$61,2,0)</f>
        <v>0</v>
      </c>
      <c r="E65" s="106" t="str">
        <f>VLOOKUP(C65,Familia!$A$1:$H$61,8,0)</f>
        <v/>
      </c>
    </row>
    <row r="66" spans="1:5" ht="39" x14ac:dyDescent="0.25">
      <c r="A66" s="102">
        <v>2</v>
      </c>
      <c r="B66" s="103" t="s">
        <v>41</v>
      </c>
      <c r="C66" s="104" t="s">
        <v>158</v>
      </c>
      <c r="D66" s="117">
        <f>VLOOKUP(C66,Familia!$A$1:$H$61,2,0)</f>
        <v>0</v>
      </c>
      <c r="E66" s="106" t="str">
        <f>VLOOKUP(C66,Familia!$A$1:$H$61,8,0)</f>
        <v/>
      </c>
    </row>
    <row r="67" spans="1:5" ht="39" x14ac:dyDescent="0.25">
      <c r="A67" s="102">
        <v>2</v>
      </c>
      <c r="B67" s="103" t="s">
        <v>41</v>
      </c>
      <c r="C67" s="104" t="s">
        <v>159</v>
      </c>
      <c r="D67" s="117">
        <f>VLOOKUP(C67,Familia!$A$1:$H$61,2,0)</f>
        <v>0</v>
      </c>
      <c r="E67" s="106" t="str">
        <f>VLOOKUP(C67,Familia!$A$1:$H$61,8,0)</f>
        <v/>
      </c>
    </row>
    <row r="68" spans="1:5" ht="39" x14ac:dyDescent="0.25">
      <c r="A68" s="102">
        <v>2</v>
      </c>
      <c r="B68" s="103" t="s">
        <v>41</v>
      </c>
      <c r="C68" s="104" t="s">
        <v>160</v>
      </c>
      <c r="D68" s="117">
        <f>VLOOKUP(C68,Familia!$A$1:$H$61,2,0)</f>
        <v>0</v>
      </c>
      <c r="E68" s="106" t="str">
        <f>VLOOKUP(C68,Familia!$A$1:$H$61,8,0)</f>
        <v/>
      </c>
    </row>
    <row r="69" spans="1:5" ht="58.5" x14ac:dyDescent="0.25">
      <c r="A69" s="102">
        <v>2</v>
      </c>
      <c r="B69" s="103" t="s">
        <v>70</v>
      </c>
      <c r="C69" s="104">
        <v>1</v>
      </c>
      <c r="D69" s="105" t="s">
        <v>74</v>
      </c>
      <c r="E69" s="106">
        <f>VLOOKUP(C69,Infraestructura!$A$1:$H$60,8,0)</f>
        <v>0</v>
      </c>
    </row>
    <row r="70" spans="1:5" ht="58.5" x14ac:dyDescent="0.25">
      <c r="A70" s="102">
        <v>2</v>
      </c>
      <c r="B70" s="103" t="s">
        <v>70</v>
      </c>
      <c r="C70" s="104">
        <v>2</v>
      </c>
      <c r="D70" s="105" t="s">
        <v>133</v>
      </c>
      <c r="E70" s="106">
        <f>VLOOKUP(C70,Infraestructura!$A$1:$H$60,8,0)</f>
        <v>0</v>
      </c>
    </row>
    <row r="71" spans="1:5" ht="58.5" x14ac:dyDescent="0.25">
      <c r="A71" s="102">
        <v>2</v>
      </c>
      <c r="B71" s="103" t="s">
        <v>70</v>
      </c>
      <c r="C71" s="104">
        <v>3</v>
      </c>
      <c r="D71" s="105" t="s">
        <v>147</v>
      </c>
      <c r="E71" s="106">
        <f>VLOOKUP(C71,Infraestructura!$A$1:$H$60,8,0)</f>
        <v>0</v>
      </c>
    </row>
    <row r="72" spans="1:5" ht="58.5" x14ac:dyDescent="0.25">
      <c r="A72" s="102">
        <v>2</v>
      </c>
      <c r="B72" s="103" t="s">
        <v>70</v>
      </c>
      <c r="C72" s="104">
        <v>4</v>
      </c>
      <c r="D72" s="105" t="s">
        <v>148</v>
      </c>
      <c r="E72" s="106">
        <f>VLOOKUP(C72,Infraestructura!$A$1:$H$60,8,0)</f>
        <v>0</v>
      </c>
    </row>
    <row r="73" spans="1:5" ht="58.5" x14ac:dyDescent="0.25">
      <c r="A73" s="102">
        <v>2</v>
      </c>
      <c r="B73" s="103" t="s">
        <v>70</v>
      </c>
      <c r="C73" s="104">
        <v>5</v>
      </c>
      <c r="D73" s="105" t="s">
        <v>149</v>
      </c>
      <c r="E73" s="106">
        <f>VLOOKUP(C73,Infraestructura!$A$1:$H$60,8,0)</f>
        <v>0</v>
      </c>
    </row>
    <row r="74" spans="1:5" ht="58.5" x14ac:dyDescent="0.25">
      <c r="A74" s="102">
        <v>2</v>
      </c>
      <c r="B74" s="103" t="s">
        <v>70</v>
      </c>
      <c r="C74" s="104">
        <v>6</v>
      </c>
      <c r="D74" s="105" t="s">
        <v>151</v>
      </c>
      <c r="E74" s="106">
        <f>VLOOKUP(C74,Infraestructura!$A$1:$H$60,8,0)</f>
        <v>0</v>
      </c>
    </row>
    <row r="75" spans="1:5" ht="58.5" x14ac:dyDescent="0.25">
      <c r="A75" s="102">
        <v>2</v>
      </c>
      <c r="B75" s="103" t="s">
        <v>70</v>
      </c>
      <c r="C75" s="104">
        <v>7</v>
      </c>
      <c r="D75" s="105" t="s">
        <v>150</v>
      </c>
      <c r="E75" s="106">
        <f>VLOOKUP(C75,Infraestructura!$A$1:$H$60,8,0)</f>
        <v>0</v>
      </c>
    </row>
    <row r="76" spans="1:5" ht="58.5" x14ac:dyDescent="0.25">
      <c r="A76" s="102">
        <v>2</v>
      </c>
      <c r="B76" s="103" t="s">
        <v>70</v>
      </c>
      <c r="C76" s="104">
        <v>8</v>
      </c>
      <c r="D76" s="105" t="s">
        <v>87</v>
      </c>
      <c r="E76" s="106">
        <f>VLOOKUP(C76,Infraestructura!$A$1:$H$60,8,0)</f>
        <v>0</v>
      </c>
    </row>
    <row r="77" spans="1:5" ht="58.5" x14ac:dyDescent="0.25">
      <c r="A77" s="102">
        <v>2</v>
      </c>
      <c r="B77" s="103" t="s">
        <v>70</v>
      </c>
      <c r="C77" s="104">
        <v>9</v>
      </c>
      <c r="D77" s="105" t="s">
        <v>88</v>
      </c>
      <c r="E77" s="106">
        <f>VLOOKUP(C77,Infraestructura!$A$1:$H$60,8,0)</f>
        <v>0</v>
      </c>
    </row>
    <row r="78" spans="1:5" ht="58.5" x14ac:dyDescent="0.25">
      <c r="A78" s="102">
        <v>2</v>
      </c>
      <c r="B78" s="103" t="s">
        <v>70</v>
      </c>
      <c r="C78" s="104">
        <v>10</v>
      </c>
      <c r="D78" s="105" t="s">
        <v>89</v>
      </c>
      <c r="E78" s="106">
        <f>VLOOKUP(C78,Infraestructura!$A$1:$H$60,8,0)</f>
        <v>0</v>
      </c>
    </row>
    <row r="79" spans="1:5" ht="58.5" x14ac:dyDescent="0.25">
      <c r="A79" s="102">
        <v>2</v>
      </c>
      <c r="B79" s="103" t="s">
        <v>70</v>
      </c>
      <c r="C79" s="104">
        <v>11</v>
      </c>
      <c r="D79" s="105" t="s">
        <v>90</v>
      </c>
      <c r="E79" s="106">
        <f>VLOOKUP(C79,Infraestructura!$A$1:$H$60,8,0)</f>
        <v>0</v>
      </c>
    </row>
    <row r="80" spans="1:5" ht="136.5" x14ac:dyDescent="0.25">
      <c r="A80" s="102">
        <v>3</v>
      </c>
      <c r="B80" s="103" t="s">
        <v>70</v>
      </c>
      <c r="C80" s="104">
        <v>12</v>
      </c>
      <c r="D80" s="105" t="s">
        <v>81</v>
      </c>
      <c r="E80" s="106">
        <f>VLOOKUP(C80,Infraestructura!$A$1:$H$60,8,0)</f>
        <v>0</v>
      </c>
    </row>
    <row r="81" spans="1:5" ht="58.5" x14ac:dyDescent="0.25">
      <c r="A81" s="102">
        <v>3</v>
      </c>
      <c r="B81" s="103" t="s">
        <v>70</v>
      </c>
      <c r="C81" s="104">
        <v>13</v>
      </c>
      <c r="D81" s="105" t="s">
        <v>82</v>
      </c>
      <c r="E81" s="106">
        <f>VLOOKUP(C81,Infraestructura!$A$1:$H$60,8,0)</f>
        <v>0</v>
      </c>
    </row>
    <row r="82" spans="1:5" ht="58.5" x14ac:dyDescent="0.25">
      <c r="A82" s="102">
        <v>3</v>
      </c>
      <c r="B82" s="103" t="s">
        <v>70</v>
      </c>
      <c r="C82" s="104">
        <v>14</v>
      </c>
      <c r="D82" s="105" t="s">
        <v>83</v>
      </c>
      <c r="E82" s="106">
        <f>VLOOKUP(C82,Infraestructura!$A$1:$H$60,8,0)</f>
        <v>0</v>
      </c>
    </row>
    <row r="83" spans="1:5" ht="58.5" x14ac:dyDescent="0.25">
      <c r="A83" s="102">
        <v>3</v>
      </c>
      <c r="B83" s="103" t="s">
        <v>70</v>
      </c>
      <c r="C83" s="104">
        <v>15</v>
      </c>
      <c r="D83" s="105" t="s">
        <v>84</v>
      </c>
      <c r="E83" s="106">
        <f>VLOOKUP(C83,Infraestructura!$A$1:$H$60,8,0)</f>
        <v>0</v>
      </c>
    </row>
    <row r="84" spans="1:5" ht="58.5" x14ac:dyDescent="0.25">
      <c r="A84" s="102">
        <v>3</v>
      </c>
      <c r="B84" s="103" t="s">
        <v>70</v>
      </c>
      <c r="C84" s="104">
        <v>16</v>
      </c>
      <c r="D84" s="105" t="s">
        <v>91</v>
      </c>
      <c r="E84" s="106">
        <f>VLOOKUP(C84,Infraestructura!$A$1:$H$60,8,0)</f>
        <v>0</v>
      </c>
    </row>
    <row r="85" spans="1:5" ht="58.5" x14ac:dyDescent="0.25">
      <c r="A85" s="102">
        <v>3</v>
      </c>
      <c r="B85" s="103" t="s">
        <v>70</v>
      </c>
      <c r="C85" s="104" t="s">
        <v>109</v>
      </c>
      <c r="D85" s="105" t="s">
        <v>76</v>
      </c>
      <c r="E85" s="106">
        <f>VLOOKUP(C85,Infraestructura!$A$1:$H$60,8,0)</f>
        <v>0</v>
      </c>
    </row>
    <row r="86" spans="1:5" ht="58.5" x14ac:dyDescent="0.25">
      <c r="A86" s="102">
        <v>3</v>
      </c>
      <c r="B86" s="103" t="s">
        <v>70</v>
      </c>
      <c r="C86" s="104" t="s">
        <v>110</v>
      </c>
      <c r="D86" s="105" t="s">
        <v>78</v>
      </c>
      <c r="E86" s="106">
        <f>VLOOKUP(C86,Infraestructura!$A$1:$H$60,8,0)</f>
        <v>0</v>
      </c>
    </row>
    <row r="87" spans="1:5" ht="58.5" x14ac:dyDescent="0.25">
      <c r="A87" s="102">
        <v>3</v>
      </c>
      <c r="B87" s="103" t="s">
        <v>70</v>
      </c>
      <c r="C87" s="104" t="s">
        <v>111</v>
      </c>
      <c r="D87" s="105" t="s">
        <v>80</v>
      </c>
      <c r="E87" s="106">
        <f>VLOOKUP(C87,Infraestructura!$A$1:$H$60,8,0)</f>
        <v>0</v>
      </c>
    </row>
    <row r="88" spans="1:5" ht="97.5" x14ac:dyDescent="0.25">
      <c r="A88" s="102">
        <v>5</v>
      </c>
      <c r="B88" s="103" t="s">
        <v>70</v>
      </c>
      <c r="C88" s="104">
        <v>17</v>
      </c>
      <c r="D88" s="105" t="s">
        <v>71</v>
      </c>
      <c r="E88" s="106">
        <f>VLOOKUP(C88,Infraestructura!$A$1:$H$60,8,0)</f>
        <v>0</v>
      </c>
    </row>
    <row r="89" spans="1:5" ht="78" x14ac:dyDescent="0.25">
      <c r="A89" s="102">
        <v>5</v>
      </c>
      <c r="B89" s="103" t="s">
        <v>70</v>
      </c>
      <c r="C89" s="104">
        <v>18</v>
      </c>
      <c r="D89" s="105" t="s">
        <v>72</v>
      </c>
      <c r="E89" s="106">
        <f>VLOOKUP(C89,Infraestructura!$A$1:$H$60,8,0)</f>
        <v>0</v>
      </c>
    </row>
    <row r="90" spans="1:5" ht="58.5" x14ac:dyDescent="0.25">
      <c r="A90" s="102">
        <v>5</v>
      </c>
      <c r="B90" s="103" t="s">
        <v>70</v>
      </c>
      <c r="C90" s="104">
        <v>19</v>
      </c>
      <c r="D90" s="105" t="s">
        <v>73</v>
      </c>
      <c r="E90" s="106">
        <f>VLOOKUP(C90,Infraestructura!$A$1:$H$60,8,0)</f>
        <v>0</v>
      </c>
    </row>
    <row r="91" spans="1:5" ht="58.5" x14ac:dyDescent="0.25">
      <c r="A91" s="102">
        <v>2</v>
      </c>
      <c r="B91" s="103" t="s">
        <v>70</v>
      </c>
      <c r="C91" s="104" t="s">
        <v>155</v>
      </c>
      <c r="D91" s="117">
        <f>VLOOKUP(C91,Infraestructura!$A$1:$H$60,2,0)</f>
        <v>0</v>
      </c>
      <c r="E91" s="106" t="str">
        <f>VLOOKUP(C91,Infraestructura!$A$1:$H$60,8,0)</f>
        <v/>
      </c>
    </row>
    <row r="92" spans="1:5" ht="58.5" x14ac:dyDescent="0.25">
      <c r="A92" s="102">
        <v>2</v>
      </c>
      <c r="B92" s="103" t="s">
        <v>70</v>
      </c>
      <c r="C92" s="104" t="s">
        <v>156</v>
      </c>
      <c r="D92" s="117">
        <f>VLOOKUP(C92,Infraestructura!$A$1:$H$60,2,0)</f>
        <v>0</v>
      </c>
      <c r="E92" s="106" t="str">
        <f>VLOOKUP(C92,Infraestructura!$A$1:$H$60,8,0)</f>
        <v/>
      </c>
    </row>
    <row r="93" spans="1:5" ht="58.5" x14ac:dyDescent="0.25">
      <c r="A93" s="102">
        <v>2</v>
      </c>
      <c r="B93" s="103" t="s">
        <v>70</v>
      </c>
      <c r="C93" s="104" t="s">
        <v>157</v>
      </c>
      <c r="D93" s="117">
        <f>VLOOKUP(C93,Infraestructura!$A$1:$H$60,2,0)</f>
        <v>0</v>
      </c>
      <c r="E93" s="106" t="str">
        <f>VLOOKUP(C93,Infraestructura!$A$1:$H$60,8,0)</f>
        <v/>
      </c>
    </row>
    <row r="94" spans="1:5" ht="58.5" x14ac:dyDescent="0.25">
      <c r="A94" s="102">
        <v>2</v>
      </c>
      <c r="B94" s="103" t="s">
        <v>70</v>
      </c>
      <c r="C94" s="104" t="s">
        <v>158</v>
      </c>
      <c r="D94" s="117">
        <f>VLOOKUP(C94,Infraestructura!$A$1:$H$60,2,0)</f>
        <v>0</v>
      </c>
      <c r="E94" s="106" t="str">
        <f>VLOOKUP(C94,Infraestructura!$A$1:$H$60,8,0)</f>
        <v/>
      </c>
    </row>
    <row r="95" spans="1:5" ht="58.5" x14ac:dyDescent="0.25">
      <c r="A95" s="102">
        <v>2</v>
      </c>
      <c r="B95" s="103" t="s">
        <v>70</v>
      </c>
      <c r="C95" s="104" t="s">
        <v>159</v>
      </c>
      <c r="D95" s="117">
        <f>VLOOKUP(C95,Infraestructura!$A$1:$H$60,2,0)</f>
        <v>0</v>
      </c>
      <c r="E95" s="106" t="str">
        <f>VLOOKUP(C95,Infraestructura!$A$1:$H$60,8,0)</f>
        <v/>
      </c>
    </row>
    <row r="96" spans="1:5" ht="58.5" x14ac:dyDescent="0.25">
      <c r="A96" s="102">
        <v>2</v>
      </c>
      <c r="B96" s="103" t="s">
        <v>70</v>
      </c>
      <c r="C96" s="104" t="s">
        <v>160</v>
      </c>
      <c r="D96" s="117">
        <f>VLOOKUP(C96,Infraestructura!$A$1:$H$60,2,0)</f>
        <v>0</v>
      </c>
      <c r="E96" s="106" t="str">
        <f>VLOOKUP(C96,Infraestructura!$A$1:$H$60,8,0)</f>
        <v/>
      </c>
    </row>
    <row r="97" spans="1:5" ht="58.5" x14ac:dyDescent="0.25">
      <c r="A97" s="102">
        <v>2</v>
      </c>
      <c r="B97" s="103" t="s">
        <v>70</v>
      </c>
      <c r="C97" s="104" t="s">
        <v>161</v>
      </c>
      <c r="D97" s="117">
        <f>VLOOKUP(C97,Infraestructura!$A$1:$H$60,2,0)</f>
        <v>0</v>
      </c>
      <c r="E97" s="106" t="str">
        <f>VLOOKUP(C97,Infraestructura!$A$1:$H$60,8,0)</f>
        <v/>
      </c>
    </row>
    <row r="98" spans="1:5" ht="58.5" x14ac:dyDescent="0.25">
      <c r="A98" s="102">
        <v>2</v>
      </c>
      <c r="B98" s="103" t="s">
        <v>70</v>
      </c>
      <c r="C98" s="104" t="s">
        <v>162</v>
      </c>
      <c r="D98" s="117">
        <f>VLOOKUP(C98,Infraestructura!$A$1:$H$60,2,0)</f>
        <v>0</v>
      </c>
      <c r="E98" s="106" t="str">
        <f>VLOOKUP(C98,Infraestructura!$A$1:$H$60,8,0)</f>
        <v/>
      </c>
    </row>
    <row r="99" spans="1:5" ht="58.5" x14ac:dyDescent="0.25">
      <c r="A99" s="102">
        <v>2</v>
      </c>
      <c r="B99" s="103" t="s">
        <v>70</v>
      </c>
      <c r="C99" s="104" t="s">
        <v>163</v>
      </c>
      <c r="D99" s="117">
        <f>VLOOKUP(C99,Infraestructura!$A$1:$H$60,2,0)</f>
        <v>0</v>
      </c>
      <c r="E99" s="106" t="str">
        <f>VLOOKUP(C99,Infraestructura!$A$1:$H$60,8,0)</f>
        <v/>
      </c>
    </row>
    <row r="100" spans="1:5" ht="58.5" x14ac:dyDescent="0.25">
      <c r="A100" s="102">
        <v>2</v>
      </c>
      <c r="B100" s="103" t="s">
        <v>55</v>
      </c>
      <c r="C100" s="104">
        <v>1</v>
      </c>
      <c r="D100" s="105" t="s">
        <v>119</v>
      </c>
      <c r="E100" s="106">
        <f>VLOOKUP(C100,Pedagogico!$A$1:$H$61,8,0)</f>
        <v>0</v>
      </c>
    </row>
    <row r="101" spans="1:5" ht="58.5" x14ac:dyDescent="0.25">
      <c r="A101" s="102">
        <v>2</v>
      </c>
      <c r="B101" s="103" t="s">
        <v>55</v>
      </c>
      <c r="C101" s="104">
        <v>2</v>
      </c>
      <c r="D101" s="105" t="s">
        <v>120</v>
      </c>
      <c r="E101" s="106">
        <f>VLOOKUP(C101,Pedagogico!$A$1:$H$61,8,0)</f>
        <v>0</v>
      </c>
    </row>
    <row r="102" spans="1:5" ht="39" x14ac:dyDescent="0.25">
      <c r="A102" s="102">
        <v>2</v>
      </c>
      <c r="B102" s="103" t="s">
        <v>55</v>
      </c>
      <c r="C102" s="104">
        <v>3</v>
      </c>
      <c r="D102" s="105" t="s">
        <v>122</v>
      </c>
      <c r="E102" s="106">
        <f>VLOOKUP(C102,Pedagogico!$A$1:$H$61,8,0)</f>
        <v>0</v>
      </c>
    </row>
    <row r="103" spans="1:5" ht="39" x14ac:dyDescent="0.25">
      <c r="A103" s="102">
        <v>2</v>
      </c>
      <c r="B103" s="103" t="s">
        <v>55</v>
      </c>
      <c r="C103" s="104">
        <v>4</v>
      </c>
      <c r="D103" s="105" t="s">
        <v>123</v>
      </c>
      <c r="E103" s="106">
        <f>VLOOKUP(C103,Pedagogico!$A$1:$H$61,8,0)</f>
        <v>0</v>
      </c>
    </row>
    <row r="104" spans="1:5" ht="39" x14ac:dyDescent="0.25">
      <c r="A104" s="102">
        <v>2</v>
      </c>
      <c r="B104" s="103" t="s">
        <v>55</v>
      </c>
      <c r="C104" s="104">
        <v>5</v>
      </c>
      <c r="D104" s="105" t="s">
        <v>124</v>
      </c>
      <c r="E104" s="106">
        <f>VLOOKUP(C104,Pedagogico!$A$1:$H$61,8,0)</f>
        <v>0</v>
      </c>
    </row>
    <row r="105" spans="1:5" ht="39" x14ac:dyDescent="0.25">
      <c r="A105" s="102">
        <v>2</v>
      </c>
      <c r="B105" s="103" t="s">
        <v>55</v>
      </c>
      <c r="C105" s="104">
        <v>6</v>
      </c>
      <c r="D105" s="105" t="s">
        <v>125</v>
      </c>
      <c r="E105" s="106">
        <f>VLOOKUP(C105,Pedagogico!$A$1:$H$61,8,0)</f>
        <v>0</v>
      </c>
    </row>
    <row r="106" spans="1:5" ht="39" x14ac:dyDescent="0.25">
      <c r="A106" s="102">
        <v>2</v>
      </c>
      <c r="B106" s="103" t="s">
        <v>55</v>
      </c>
      <c r="C106" s="104">
        <v>7</v>
      </c>
      <c r="D106" s="105" t="s">
        <v>126</v>
      </c>
      <c r="E106" s="106">
        <f>VLOOKUP(C106,Pedagogico!$A$1:$H$61,8,0)</f>
        <v>0</v>
      </c>
    </row>
    <row r="107" spans="1:5" ht="39" x14ac:dyDescent="0.25">
      <c r="A107" s="102">
        <v>2</v>
      </c>
      <c r="B107" s="103" t="s">
        <v>55</v>
      </c>
      <c r="C107" s="104">
        <v>8</v>
      </c>
      <c r="D107" s="105" t="s">
        <v>135</v>
      </c>
      <c r="E107" s="106">
        <f>VLOOKUP(C107,Pedagogico!$A$1:$H$61,8,0)</f>
        <v>0</v>
      </c>
    </row>
    <row r="108" spans="1:5" ht="39" x14ac:dyDescent="0.25">
      <c r="A108" s="102">
        <v>2</v>
      </c>
      <c r="B108" s="103" t="s">
        <v>55</v>
      </c>
      <c r="C108" s="104">
        <v>9</v>
      </c>
      <c r="D108" s="105" t="s">
        <v>127</v>
      </c>
      <c r="E108" s="106">
        <f>VLOOKUP(C108,Pedagogico!$A$1:$H$61,8,0)</f>
        <v>0</v>
      </c>
    </row>
    <row r="109" spans="1:5" ht="39" x14ac:dyDescent="0.25">
      <c r="A109" s="102">
        <v>2</v>
      </c>
      <c r="B109" s="103" t="s">
        <v>55</v>
      </c>
      <c r="C109" s="104">
        <v>10</v>
      </c>
      <c r="D109" s="105" t="s">
        <v>128</v>
      </c>
      <c r="E109" s="106">
        <f>VLOOKUP(C109,Pedagogico!$A$1:$H$61,8,0)</f>
        <v>0</v>
      </c>
    </row>
    <row r="110" spans="1:5" ht="39" x14ac:dyDescent="0.25">
      <c r="A110" s="102">
        <v>2</v>
      </c>
      <c r="B110" s="103" t="s">
        <v>55</v>
      </c>
      <c r="C110" s="104">
        <v>11</v>
      </c>
      <c r="D110" s="105" t="s">
        <v>129</v>
      </c>
      <c r="E110" s="106">
        <f>VLOOKUP(C110,Pedagogico!$A$1:$H$61,8,0)</f>
        <v>0</v>
      </c>
    </row>
    <row r="111" spans="1:5" ht="39" x14ac:dyDescent="0.25">
      <c r="A111" s="102"/>
      <c r="B111" s="103" t="s">
        <v>55</v>
      </c>
      <c r="C111" s="104">
        <v>12</v>
      </c>
      <c r="D111" s="105" t="s">
        <v>164</v>
      </c>
      <c r="E111" s="106">
        <f>VLOOKUP(C111,Pedagogico!$A$1:$H$61,8,0)</f>
        <v>0</v>
      </c>
    </row>
    <row r="112" spans="1:5" ht="78" x14ac:dyDescent="0.25">
      <c r="A112" s="102">
        <v>3</v>
      </c>
      <c r="B112" s="103" t="s">
        <v>55</v>
      </c>
      <c r="C112" s="104">
        <v>13</v>
      </c>
      <c r="D112" s="105" t="s">
        <v>116</v>
      </c>
      <c r="E112" s="106">
        <f>VLOOKUP(C112,Pedagogico!$A$1:$H$61,8,0)</f>
        <v>0</v>
      </c>
    </row>
    <row r="113" spans="1:5" ht="39" x14ac:dyDescent="0.25">
      <c r="A113" s="102">
        <v>3</v>
      </c>
      <c r="B113" s="103" t="s">
        <v>55</v>
      </c>
      <c r="C113" s="104">
        <v>14</v>
      </c>
      <c r="D113" s="105" t="s">
        <v>117</v>
      </c>
      <c r="E113" s="106">
        <f>VLOOKUP(C113,Pedagogico!$A$1:$H$61,8,0)</f>
        <v>0</v>
      </c>
    </row>
    <row r="114" spans="1:5" ht="39" x14ac:dyDescent="0.25">
      <c r="A114" s="102">
        <v>3</v>
      </c>
      <c r="B114" s="103" t="s">
        <v>55</v>
      </c>
      <c r="C114" s="104">
        <v>15</v>
      </c>
      <c r="D114" s="105" t="s">
        <v>118</v>
      </c>
      <c r="E114" s="106">
        <f>VLOOKUP(C114,Pedagogico!$A$1:$H$61,8,0)</f>
        <v>0</v>
      </c>
    </row>
    <row r="115" spans="1:5" ht="39" x14ac:dyDescent="0.25">
      <c r="A115" s="107">
        <v>3</v>
      </c>
      <c r="B115" s="103" t="s">
        <v>55</v>
      </c>
      <c r="C115" s="104">
        <v>16</v>
      </c>
      <c r="D115" s="105" t="s">
        <v>121</v>
      </c>
      <c r="E115" s="106">
        <f>VLOOKUP(C115,Pedagogico!$A$1:$H$61,8,0)</f>
        <v>0</v>
      </c>
    </row>
    <row r="116" spans="1:5" ht="58.5" x14ac:dyDescent="0.25">
      <c r="A116" s="102">
        <v>2</v>
      </c>
      <c r="B116" s="103" t="s">
        <v>70</v>
      </c>
      <c r="C116" s="104" t="s">
        <v>155</v>
      </c>
      <c r="D116" s="117">
        <f>VLOOKUP(C116,Pedagogico!$A$1:$H$61,2,0)</f>
        <v>0</v>
      </c>
      <c r="E116" s="106" t="str">
        <f>VLOOKUP(C116,Pedagogico!$A$1:$H$61,8,0)</f>
        <v/>
      </c>
    </row>
    <row r="117" spans="1:5" ht="58.5" x14ac:dyDescent="0.25">
      <c r="A117" s="102">
        <v>2</v>
      </c>
      <c r="B117" s="103" t="s">
        <v>70</v>
      </c>
      <c r="C117" s="104" t="s">
        <v>156</v>
      </c>
      <c r="D117" s="117">
        <f>VLOOKUP(C117,Pedagogico!$A$1:$H$61,2,0)</f>
        <v>0</v>
      </c>
      <c r="E117" s="106" t="str">
        <f>VLOOKUP(C117,Pedagogico!$A$1:$H$61,8,0)</f>
        <v/>
      </c>
    </row>
    <row r="118" spans="1:5" ht="58.5" x14ac:dyDescent="0.25">
      <c r="A118" s="102">
        <v>2</v>
      </c>
      <c r="B118" s="103" t="s">
        <v>70</v>
      </c>
      <c r="C118" s="104" t="s">
        <v>157</v>
      </c>
      <c r="D118" s="117">
        <f>VLOOKUP(C118,Pedagogico!$A$1:$H$61,2,0)</f>
        <v>0</v>
      </c>
      <c r="E118" s="106" t="str">
        <f>VLOOKUP(C118,Pedagogico!$A$1:$H$61,8,0)</f>
        <v/>
      </c>
    </row>
    <row r="119" spans="1:5" ht="58.5" x14ac:dyDescent="0.25">
      <c r="A119" s="102">
        <v>2</v>
      </c>
      <c r="B119" s="103" t="s">
        <v>70</v>
      </c>
      <c r="C119" s="104" t="s">
        <v>158</v>
      </c>
      <c r="D119" s="117">
        <f>VLOOKUP(C119,Pedagogico!$A$1:$H$61,2,0)</f>
        <v>0</v>
      </c>
      <c r="E119" s="106" t="str">
        <f>VLOOKUP(C119,Pedagogico!$A$1:$H$61,8,0)</f>
        <v/>
      </c>
    </row>
    <row r="120" spans="1:5" ht="58.5" x14ac:dyDescent="0.25">
      <c r="A120" s="102">
        <v>2</v>
      </c>
      <c r="B120" s="103" t="s">
        <v>70</v>
      </c>
      <c r="C120" s="104" t="s">
        <v>159</v>
      </c>
      <c r="D120" s="117">
        <f>VLOOKUP(C120,Pedagogico!$A$1:$H$61,2,0)</f>
        <v>0</v>
      </c>
      <c r="E120" s="106" t="str">
        <f>VLOOKUP(C120,Pedagogico!$A$1:$H$61,8,0)</f>
        <v/>
      </c>
    </row>
    <row r="121" spans="1:5" ht="58.5" x14ac:dyDescent="0.25">
      <c r="A121" s="102">
        <v>2</v>
      </c>
      <c r="B121" s="103" t="s">
        <v>70</v>
      </c>
      <c r="C121" s="104" t="s">
        <v>160</v>
      </c>
      <c r="D121" s="117">
        <f>VLOOKUP(C121,Pedagogico!$A$1:$H$61,2,0)</f>
        <v>0</v>
      </c>
      <c r="E121" s="106" t="str">
        <f>VLOOKUP(C121,Pedagogico!$A$1:$H$61,8,0)</f>
        <v/>
      </c>
    </row>
    <row r="122" spans="1:5" ht="39" x14ac:dyDescent="0.25">
      <c r="A122" s="108">
        <v>2</v>
      </c>
      <c r="B122" s="103" t="s">
        <v>56</v>
      </c>
      <c r="C122" s="104">
        <v>1</v>
      </c>
      <c r="D122" s="105" t="s">
        <v>57</v>
      </c>
      <c r="E122" s="106">
        <f>VLOOKUP(C122,Salud!$A$1:$H$60,8,0)</f>
        <v>0</v>
      </c>
    </row>
    <row r="123" spans="1:5" ht="39" x14ac:dyDescent="0.25">
      <c r="A123" s="108">
        <v>2</v>
      </c>
      <c r="B123" s="103" t="s">
        <v>56</v>
      </c>
      <c r="C123" s="104">
        <v>2</v>
      </c>
      <c r="D123" s="105" t="s">
        <v>58</v>
      </c>
      <c r="E123" s="106">
        <f>VLOOKUP(C123,Salud!$A$1:$H$60,8,0)</f>
        <v>0</v>
      </c>
    </row>
    <row r="124" spans="1:5" ht="19.5" x14ac:dyDescent="0.25">
      <c r="A124" s="109">
        <v>2</v>
      </c>
      <c r="B124" s="103" t="s">
        <v>56</v>
      </c>
      <c r="C124" s="104">
        <v>3</v>
      </c>
      <c r="D124" s="105" t="s">
        <v>63</v>
      </c>
      <c r="E124" s="106">
        <f>VLOOKUP(C124,Salud!$A$1:$H$60,8,0)</f>
        <v>0</v>
      </c>
    </row>
    <row r="125" spans="1:5" ht="19.5" x14ac:dyDescent="0.25">
      <c r="A125" s="102">
        <v>2</v>
      </c>
      <c r="B125" s="103" t="s">
        <v>56</v>
      </c>
      <c r="C125" s="104">
        <v>4</v>
      </c>
      <c r="D125" s="105" t="s">
        <v>65</v>
      </c>
      <c r="E125" s="106">
        <f>VLOOKUP(C125,Salud!$A$1:$H$60,8,0)</f>
        <v>0</v>
      </c>
    </row>
    <row r="126" spans="1:5" ht="39" x14ac:dyDescent="0.25">
      <c r="A126" s="102">
        <v>2</v>
      </c>
      <c r="B126" s="103" t="s">
        <v>56</v>
      </c>
      <c r="C126" s="104">
        <v>5</v>
      </c>
      <c r="D126" s="105" t="s">
        <v>68</v>
      </c>
      <c r="E126" s="106">
        <f>VLOOKUP(C126,Salud!$A$1:$H$60,8,0)</f>
        <v>0</v>
      </c>
    </row>
    <row r="127" spans="1:5" ht="19.5" x14ac:dyDescent="0.25">
      <c r="A127" s="102">
        <v>2</v>
      </c>
      <c r="B127" s="103" t="s">
        <v>56</v>
      </c>
      <c r="C127" s="104">
        <v>6</v>
      </c>
      <c r="D127" s="105" t="s">
        <v>69</v>
      </c>
      <c r="E127" s="106">
        <f>VLOOKUP(C127,Salud!$A$1:$H$60,8,0)</f>
        <v>0</v>
      </c>
    </row>
    <row r="128" spans="1:5" ht="39" x14ac:dyDescent="0.25">
      <c r="A128" s="102">
        <v>3</v>
      </c>
      <c r="B128" s="103" t="s">
        <v>56</v>
      </c>
      <c r="C128" s="104">
        <v>7</v>
      </c>
      <c r="D128" s="105" t="s">
        <v>59</v>
      </c>
      <c r="E128" s="106">
        <f>VLOOKUP(C128,Salud!$A$1:$H$60,8,0)</f>
        <v>0</v>
      </c>
    </row>
    <row r="129" spans="1:5" ht="39" x14ac:dyDescent="0.25">
      <c r="A129" s="102">
        <v>3</v>
      </c>
      <c r="B129" s="103" t="s">
        <v>56</v>
      </c>
      <c r="C129" s="104">
        <v>8</v>
      </c>
      <c r="D129" s="105" t="s">
        <v>60</v>
      </c>
      <c r="E129" s="106">
        <f>VLOOKUP(C129,Salud!$A$1:$H$60,8,0)</f>
        <v>0</v>
      </c>
    </row>
    <row r="130" spans="1:5" ht="39" x14ac:dyDescent="0.25">
      <c r="A130" s="102">
        <v>3</v>
      </c>
      <c r="B130" s="103" t="s">
        <v>56</v>
      </c>
      <c r="C130" s="104">
        <v>9</v>
      </c>
      <c r="D130" s="105" t="s">
        <v>61</v>
      </c>
      <c r="E130" s="106">
        <f>VLOOKUP(C130,Salud!$A$1:$H$60,8,0)</f>
        <v>0</v>
      </c>
    </row>
    <row r="131" spans="1:5" ht="39" x14ac:dyDescent="0.25">
      <c r="A131" s="102">
        <v>3</v>
      </c>
      <c r="B131" s="103" t="s">
        <v>56</v>
      </c>
      <c r="C131" s="104">
        <v>10</v>
      </c>
      <c r="D131" s="105" t="s">
        <v>62</v>
      </c>
      <c r="E131" s="106">
        <f>VLOOKUP(C131,Salud!$A$1:$H$60,8,0)</f>
        <v>0</v>
      </c>
    </row>
    <row r="132" spans="1:5" ht="39" x14ac:dyDescent="0.25">
      <c r="A132" s="102">
        <v>3</v>
      </c>
      <c r="B132" s="103" t="s">
        <v>56</v>
      </c>
      <c r="C132" s="104">
        <v>11</v>
      </c>
      <c r="D132" s="105" t="s">
        <v>64</v>
      </c>
      <c r="E132" s="106">
        <f>VLOOKUP(C132,Salud!$A$1:$H$60,8,0)</f>
        <v>0</v>
      </c>
    </row>
    <row r="133" spans="1:5" ht="58.5" x14ac:dyDescent="0.25">
      <c r="A133" s="102">
        <v>4</v>
      </c>
      <c r="B133" s="103" t="s">
        <v>56</v>
      </c>
      <c r="C133" s="104">
        <v>12</v>
      </c>
      <c r="D133" s="105" t="s">
        <v>66</v>
      </c>
      <c r="E133" s="106">
        <f>VLOOKUP(C133,Salud!$A$1:$H$60,8,0)</f>
        <v>0</v>
      </c>
    </row>
    <row r="134" spans="1:5" ht="39" x14ac:dyDescent="0.25">
      <c r="A134" s="102">
        <v>4</v>
      </c>
      <c r="B134" s="110" t="s">
        <v>56</v>
      </c>
      <c r="C134" s="111">
        <v>13</v>
      </c>
      <c r="D134" s="124" t="s">
        <v>67</v>
      </c>
      <c r="E134" s="112">
        <f>VLOOKUP(C134,Salud!$A$1:$H$60,8,0)</f>
        <v>0</v>
      </c>
    </row>
    <row r="135" spans="1:5" ht="19.5" x14ac:dyDescent="0.25">
      <c r="A135" s="102">
        <v>2</v>
      </c>
      <c r="B135" s="110" t="s">
        <v>56</v>
      </c>
      <c r="C135" s="104" t="s">
        <v>155</v>
      </c>
      <c r="D135" s="118">
        <f>VLOOKUP(C135,Salud!$A$1:$H$60,2,0)</f>
        <v>0</v>
      </c>
      <c r="E135" s="112" t="str">
        <f>VLOOKUP(C135,Salud!$A$1:$H$60,8,0)</f>
        <v/>
      </c>
    </row>
    <row r="136" spans="1:5" ht="19.5" x14ac:dyDescent="0.25">
      <c r="A136" s="102">
        <v>2</v>
      </c>
      <c r="B136" s="110" t="s">
        <v>56</v>
      </c>
      <c r="C136" s="104" t="s">
        <v>156</v>
      </c>
      <c r="D136" s="118">
        <f>VLOOKUP(C136,Salud!$A$1:$H$60,2,0)</f>
        <v>0</v>
      </c>
      <c r="E136" s="112" t="str">
        <f>VLOOKUP(C136,Salud!$A$1:$H$60,8,0)</f>
        <v/>
      </c>
    </row>
    <row r="137" spans="1:5" ht="19.5" x14ac:dyDescent="0.25">
      <c r="A137" s="102">
        <v>2</v>
      </c>
      <c r="B137" s="110" t="s">
        <v>56</v>
      </c>
      <c r="C137" s="104" t="s">
        <v>157</v>
      </c>
      <c r="D137" s="118">
        <f>VLOOKUP(C137,Salud!$A$1:$H$60,2,0)</f>
        <v>0</v>
      </c>
      <c r="E137" s="112" t="str">
        <f>VLOOKUP(C137,Salud!$A$1:$H$60,8,0)</f>
        <v/>
      </c>
    </row>
    <row r="138" spans="1:5" ht="19.5" x14ac:dyDescent="0.25">
      <c r="A138" s="102">
        <v>2</v>
      </c>
      <c r="B138" s="110" t="s">
        <v>56</v>
      </c>
      <c r="C138" s="104" t="s">
        <v>158</v>
      </c>
      <c r="D138" s="118">
        <f>VLOOKUP(C138,Salud!$A$1:$H$60,2,0)</f>
        <v>0</v>
      </c>
      <c r="E138" s="112" t="str">
        <f>VLOOKUP(C138,Salud!$A$1:$H$60,8,0)</f>
        <v/>
      </c>
    </row>
    <row r="139" spans="1:5" ht="19.5" x14ac:dyDescent="0.25">
      <c r="A139" s="102">
        <v>2</v>
      </c>
      <c r="B139" s="110" t="s">
        <v>56</v>
      </c>
      <c r="C139" s="104" t="s">
        <v>159</v>
      </c>
      <c r="D139" s="118">
        <f>VLOOKUP(C139,Salud!$A$1:$H$60,2,0)</f>
        <v>0</v>
      </c>
      <c r="E139" s="112" t="str">
        <f>VLOOKUP(C139,Salud!$A$1:$H$60,8,0)</f>
        <v/>
      </c>
    </row>
    <row r="140" spans="1:5" ht="19.5" x14ac:dyDescent="0.25">
      <c r="A140" s="102">
        <v>2</v>
      </c>
      <c r="B140" s="110" t="s">
        <v>56</v>
      </c>
      <c r="C140" s="104" t="s">
        <v>160</v>
      </c>
      <c r="D140" s="118">
        <f>VLOOKUP(C140,Salud!$A$1:$H$60,2,0)</f>
        <v>0</v>
      </c>
      <c r="E140" s="112" t="str">
        <f>VLOOKUP(C140,Salud!$A$1:$H$60,8,0)</f>
        <v/>
      </c>
    </row>
    <row r="141" spans="1:5" ht="19.5" x14ac:dyDescent="0.25">
      <c r="A141" s="102">
        <v>2</v>
      </c>
      <c r="B141" s="110" t="s">
        <v>56</v>
      </c>
      <c r="C141" s="104" t="s">
        <v>161</v>
      </c>
      <c r="D141" s="118">
        <f>VLOOKUP(C141,Salud!$A$1:$H$60,2,0)</f>
        <v>0</v>
      </c>
      <c r="E141" s="112" t="str">
        <f>VLOOKUP(C141,Salud!$A$1:$H$60,8,0)</f>
        <v/>
      </c>
    </row>
    <row r="142" spans="1:5" ht="19.5" x14ac:dyDescent="0.25">
      <c r="A142" s="102">
        <v>2</v>
      </c>
      <c r="B142" s="110" t="s">
        <v>56</v>
      </c>
      <c r="C142" s="104" t="s">
        <v>162</v>
      </c>
      <c r="D142" s="118">
        <f>VLOOKUP(C142,Salud!$A$1:$H$60,2,0)</f>
        <v>0</v>
      </c>
      <c r="E142" s="112" t="str">
        <f>VLOOKUP(C142,Salud!$A$1:$H$60,8,0)</f>
        <v/>
      </c>
    </row>
    <row r="143" spans="1:5" ht="19.5" x14ac:dyDescent="0.25">
      <c r="A143" s="102">
        <v>2</v>
      </c>
      <c r="B143" s="110" t="s">
        <v>56</v>
      </c>
      <c r="C143" s="104" t="s">
        <v>163</v>
      </c>
      <c r="D143" s="118">
        <f>VLOOKUP(C143,Salud!$A$1:$H$60,2,0)</f>
        <v>0</v>
      </c>
      <c r="E143" s="112" t="str">
        <f>VLOOKUP(C143,Salud!$A$1:$H$60,8,0)</f>
        <v/>
      </c>
    </row>
    <row r="144" spans="1:5" ht="16.5" x14ac:dyDescent="0.3">
      <c r="A144" s="3"/>
      <c r="B144" s="70"/>
      <c r="C144" s="3"/>
      <c r="D144" s="3"/>
      <c r="E144" s="97"/>
    </row>
    <row r="145" spans="1:5" ht="16.5" x14ac:dyDescent="0.3">
      <c r="A145" s="3"/>
      <c r="B145" s="70"/>
      <c r="C145" s="3"/>
      <c r="D145" s="3"/>
      <c r="E145" s="97"/>
    </row>
    <row r="146" spans="1:5" ht="12.75" customHeight="1" x14ac:dyDescent="0.25"/>
    <row r="147" spans="1:5" ht="12.75" customHeight="1" x14ac:dyDescent="0.25"/>
    <row r="148" spans="1:5" ht="12.75" customHeight="1" x14ac:dyDescent="0.25"/>
    <row r="149" spans="1:5" ht="12.75" customHeight="1" x14ac:dyDescent="0.25"/>
    <row r="150" spans="1:5" ht="12.75" customHeight="1" x14ac:dyDescent="0.25"/>
    <row r="151" spans="1:5" ht="12.75" customHeight="1" x14ac:dyDescent="0.25"/>
    <row r="152" spans="1:5" ht="12.75" customHeight="1" x14ac:dyDescent="0.25"/>
    <row r="153" spans="1:5" ht="12.75" customHeight="1" x14ac:dyDescent="0.25"/>
    <row r="154" spans="1:5" ht="12.75" customHeight="1" x14ac:dyDescent="0.25"/>
    <row r="155" spans="1:5" ht="12.75" customHeight="1" x14ac:dyDescent="0.25"/>
    <row r="156" spans="1:5" ht="12.75" customHeight="1" x14ac:dyDescent="0.25"/>
    <row r="157" spans="1:5" ht="12.75" customHeight="1" x14ac:dyDescent="0.25"/>
    <row r="158" spans="1:5" ht="12.75" customHeight="1" x14ac:dyDescent="0.25"/>
    <row r="159" spans="1:5" ht="12.75" customHeight="1" x14ac:dyDescent="0.25"/>
    <row r="160" spans="1:5"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sheetData>
  <sheetProtection algorithmName="SHA-512" hashValue="kmYkYyxKyYJs0cjg/bSOex7lY5lsBTpnYNGh6p8fz3XxQoR7B2Y3EMvI9L8BG8DP0oCDCSYkm08xzaahRRBKEQ==" saltValue="JR4Nkhxb1RzT6VA76XijSg==" spinCount="100000" sheet="1" objects="1" scenarios="1"/>
  <conditionalFormatting sqref="E2:E7">
    <cfRule type="colorScale" priority="11">
      <colorScale>
        <cfvo type="num" val="0"/>
        <cfvo type="num" val="0.4"/>
        <cfvo type="num" val="1"/>
        <color rgb="FFF8696B"/>
        <color rgb="FFFFEB84"/>
        <color rgb="FF63BE7B"/>
      </colorScale>
    </cfRule>
  </conditionalFormatting>
  <conditionalFormatting sqref="E24:E143">
    <cfRule type="colorScale" priority="12">
      <colorScale>
        <cfvo type="num" val="0"/>
        <cfvo type="num" val="0.4"/>
        <cfvo type="num" val="1"/>
        <color rgb="FFF8696B"/>
        <color rgb="FFFFEB84"/>
        <color rgb="FF63BE7B"/>
      </colorScale>
    </cfRule>
  </conditionalFormatting>
  <pageMargins left="0.23622047244094491" right="0.23622047244094491" top="1.1417322834645669" bottom="1.0629921259842521" header="0.31496062992125984" footer="0.31496062992125984"/>
  <pageSetup paperSize="9" scale="71" fitToHeight="0" orientation="portrait" r:id="rId1"/>
  <headerFooter>
    <oddHeader>&amp;L&amp;G&amp;R&amp;"Work Sans SemiBold,Normal"&amp;12&amp;K004A84
Resúmen general de Autoevaluación</oddHeader>
    <oddFooter>&amp;LPágina &amp;P de &amp;N&amp;R&amp;G</oddFooter>
  </headerFooter>
  <drawing r:id="rId2"/>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65FDE3FD1CDA4FBE0D5A2E7A7EB5E9" ma:contentTypeVersion="16" ma:contentTypeDescription="Crear nuevo documento." ma:contentTypeScope="" ma:versionID="63deb0b8d0f861c16aaa79a188573ffd">
  <xsd:schema xmlns:xsd="http://www.w3.org/2001/XMLSchema" xmlns:xs="http://www.w3.org/2001/XMLSchema" xmlns:p="http://schemas.microsoft.com/office/2006/metadata/properties" xmlns:ns2="a3fbda17-2513-4755-8cda-8a8184eafa63" xmlns:ns3="6fa18099-9c1f-4650-a0fa-ac750f848284" targetNamespace="http://schemas.microsoft.com/office/2006/metadata/properties" ma:root="true" ma:fieldsID="f770f8e2f755bb98214308294c8e4e18" ns2:_="" ns3:_="">
    <xsd:import namespace="a3fbda17-2513-4755-8cda-8a8184eafa63"/>
    <xsd:import namespace="6fa18099-9c1f-4650-a0fa-ac750f8482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NUMERO"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fbda17-2513-4755-8cda-8a8184eafa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UMERO" ma:index="19" nillable="true" ma:displayName="NUMERO" ma:format="Dropdown" ma:internalName="NUMERO" ma:percentage="FALSE">
      <xsd:simpleType>
        <xsd:restriction base="dms:Number"/>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fa18099-9c1f-4650-a0fa-ac750f848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UMERO xmlns="a3fbda17-2513-4755-8cda-8a8184eafa6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98C9BF-FF4A-48FC-9628-8E11747BB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fbda17-2513-4755-8cda-8a8184eafa63"/>
    <ds:schemaRef ds:uri="6fa18099-9c1f-4650-a0fa-ac750f8482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160EA1-4033-443B-B36B-A2B9680C9CA6}">
  <ds:schemaRefs>
    <ds:schemaRef ds:uri="http://schemas.microsoft.com/office/infopath/2007/PartnerControls"/>
    <ds:schemaRef ds:uri="e40fe058-40b0-4f88-ab9c-29bba5a79dce"/>
    <ds:schemaRef ds:uri="http://schemas.microsoft.com/office/2006/metadata/properties"/>
    <ds:schemaRef ds:uri="14272b62-03a1-4836-a699-b3b5d9ff7e8d"/>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 ds:uri="a3fbda17-2513-4755-8cda-8a8184eafa63"/>
  </ds:schemaRefs>
</ds:datastoreItem>
</file>

<file path=customXml/itemProps3.xml><?xml version="1.0" encoding="utf-8"?>
<ds:datastoreItem xmlns:ds="http://schemas.openxmlformats.org/officeDocument/2006/customXml" ds:itemID="{27612904-12A9-4EB1-98C9-F3D1EAB4F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12</vt:i4>
      </vt:variant>
    </vt:vector>
  </HeadingPairs>
  <TitlesOfParts>
    <vt:vector size="25" baseType="lpstr">
      <vt:lpstr>Lista</vt:lpstr>
      <vt:lpstr>BASE</vt:lpstr>
      <vt:lpstr>Instrumento (2)</vt:lpstr>
      <vt:lpstr>Instrumento</vt:lpstr>
      <vt:lpstr>General (2)</vt:lpstr>
      <vt:lpstr>Administrativo(1)</vt:lpstr>
      <vt:lpstr>Datos generales </vt:lpstr>
      <vt:lpstr>Administrativo</vt:lpstr>
      <vt:lpstr>Familia</vt:lpstr>
      <vt:lpstr>Pedagogico</vt:lpstr>
      <vt:lpstr>Salud</vt:lpstr>
      <vt:lpstr>Infraestructura</vt:lpstr>
      <vt:lpstr>Balance general</vt:lpstr>
      <vt:lpstr>'Datos generales '!_Toc57642926</vt:lpstr>
      <vt:lpstr>'Administrativo(1)'!Admin</vt:lpstr>
      <vt:lpstr>Admin</vt:lpstr>
      <vt:lpstr>'Balance general'!Área_de_impresión</vt:lpstr>
      <vt:lpstr>Familia!Área_de_impresión</vt:lpstr>
      <vt:lpstr>'General (2)'!Área_de_impresión</vt:lpstr>
      <vt:lpstr>Instrumento!Área_de_impresión</vt:lpstr>
      <vt:lpstr>'Instrumento (2)'!Área_de_impresión</vt:lpstr>
      <vt:lpstr>Flia</vt:lpstr>
      <vt:lpstr>Infra</vt:lpstr>
      <vt:lpstr>peda</vt:lpstr>
      <vt:lpstr>salud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Morales</dc:creator>
  <cp:keywords/>
  <dc:description/>
  <cp:lastModifiedBy>ALIX HERRERA URREA</cp:lastModifiedBy>
  <cp:revision/>
  <cp:lastPrinted>2020-11-27T18:50:30Z</cp:lastPrinted>
  <dcterms:created xsi:type="dcterms:W3CDTF">2020-10-21T22:06:23Z</dcterms:created>
  <dcterms:modified xsi:type="dcterms:W3CDTF">2024-06-21T17:13:16Z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0x010100CA65FDE3FD1CDA4FBE0D5A2E7A7EB5E9</vt:lpwstr>
  </property>
</Properties>
</file>