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geidy_hernandez_sedtolima_gov_co/Documents/SISTEMAS/REQUERIMIENTOS DE INFORMACION/MATRIZ ITA/INFORMES/"/>
    </mc:Choice>
  </mc:AlternateContent>
  <xr:revisionPtr revIDLastSave="1" documentId="11_30C63E40CA7EDD3B4131E77352F8F59606F6E895" xr6:coauthVersionLast="45" xr6:coauthVersionMax="45" xr10:uidLastSave="{915A7BF2-6F0C-4B16-860A-1743990DC8D0}"/>
  <bookViews>
    <workbookView xWindow="-120" yWindow="-120" windowWidth="20730" windowHeight="10545" xr2:uid="{00000000-000D-0000-FFFF-FFFF00000000}"/>
  </bookViews>
  <sheets>
    <sheet name="GIROS VERSUS NOMINAS " sheetId="3" r:id="rId1"/>
    <sheet name="ANALISIS P.A." sheetId="2" state="hidden" r:id="rId2"/>
  </sheets>
  <definedNames>
    <definedName name="OLE_LINK2" localSheetId="1">'ANALISIS P.A.'!$D$87</definedName>
    <definedName name="OLE_LINK3" localSheetId="1">'ANALISIS P.A.'!$D$92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3" l="1"/>
  <c r="D20" i="3"/>
  <c r="C20" i="3"/>
  <c r="E20" i="3" s="1"/>
  <c r="E8" i="3"/>
  <c r="E9" i="3" s="1"/>
  <c r="E10" i="3" s="1"/>
  <c r="D92" i="2" l="1"/>
  <c r="D96" i="2" s="1"/>
  <c r="C96" i="2"/>
  <c r="C79" i="2"/>
  <c r="C77" i="2"/>
  <c r="E75" i="2" l="1"/>
  <c r="E81" i="2"/>
  <c r="E80" i="2"/>
  <c r="E79" i="2"/>
  <c r="F76" i="2"/>
  <c r="E99" i="2"/>
  <c r="F101" i="2" s="1"/>
  <c r="C78" i="2" l="1"/>
  <c r="J78" i="2" s="1"/>
  <c r="K80" i="2" l="1"/>
  <c r="E77" i="2"/>
  <c r="E70" i="2" l="1"/>
  <c r="E82" i="2"/>
  <c r="E67" i="2"/>
  <c r="E71" i="2" l="1"/>
  <c r="E32" i="2"/>
  <c r="C40" i="2"/>
  <c r="C60" i="2"/>
  <c r="C64" i="2" l="1"/>
  <c r="E64" i="2" s="1"/>
  <c r="F66" i="2" l="1"/>
  <c r="K81" i="2"/>
  <c r="E66" i="2"/>
  <c r="E68" i="2" s="1"/>
  <c r="F64" i="2" s="1"/>
  <c r="C69" i="2"/>
  <c r="C67" i="2"/>
  <c r="C34" i="2" l="1"/>
  <c r="C36" i="2"/>
  <c r="C47" i="2" s="1"/>
  <c r="C8" i="2" l="1"/>
  <c r="C7" i="2"/>
  <c r="C48" i="2"/>
  <c r="C29" i="2"/>
  <c r="C31" i="2" s="1"/>
  <c r="C14" i="2" l="1"/>
  <c r="C16" i="2" s="1"/>
  <c r="C19" i="2" s="1"/>
  <c r="C21" i="2" s="1"/>
  <c r="C22" i="2" s="1"/>
  <c r="E29" i="2"/>
  <c r="C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Yucely Montoya Bayona</author>
  </authors>
  <commentList>
    <comment ref="C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Yucely Montoya Bayona:</t>
        </r>
        <r>
          <rPr>
            <sz val="9"/>
            <color indexed="81"/>
            <rFont val="Tahoma"/>
            <family val="2"/>
          </rPr>
          <t xml:space="preserve">
Destinación exclusiva para Conectividad, por lo anterior se restan de los ingresos.
</t>
        </r>
      </text>
    </comment>
  </commentList>
</comments>
</file>

<file path=xl/sharedStrings.xml><?xml version="1.0" encoding="utf-8"?>
<sst xmlns="http://schemas.openxmlformats.org/spreadsheetml/2006/main" count="116" uniqueCount="107">
  <si>
    <t>CONCEPTO</t>
  </si>
  <si>
    <t>PROYECCION SED TOLIMA</t>
  </si>
  <si>
    <t>TOTAL INGRESOS DOCUMENTOS DE DISTRIBUCION</t>
  </si>
  <si>
    <t>Menos SRPA</t>
  </si>
  <si>
    <t>Menos INTERNADOS</t>
  </si>
  <si>
    <t>TOTAL POBLACION ATENDIDA DESCONTANDO GASTOS ADMINISTRATIVOS Y NEE</t>
  </si>
  <si>
    <t xml:space="preserve">Disponible para nómina Docentes y Directivos </t>
  </si>
  <si>
    <t>Costo planta viabilizada Docentes y Directivos Docentes</t>
  </si>
  <si>
    <t xml:space="preserve">COMPLEMENTO ESTIMADO PROXIMAS ASIGNACIONES </t>
  </si>
  <si>
    <t>VALOR ESTIMADO PARA COMPLEMENTO</t>
  </si>
  <si>
    <t>DEFICIT</t>
  </si>
  <si>
    <t>DOTACION PARA ADMINISTRATIVOS</t>
  </si>
  <si>
    <t>OTROS GASTOS DE ADMINISTRACIÓN PARA LA PRESTACION DEL SERVICIO</t>
  </si>
  <si>
    <t xml:space="preserve">SALDO GASTOS ADMINSTRATIVOS </t>
  </si>
  <si>
    <t>ARRENDAMIENTOS INSTITUCIONES EDUCATIVAS</t>
  </si>
  <si>
    <t>ARL ESTUDIANTES DECRETO 055-2015</t>
  </si>
  <si>
    <t>CAPACITACION Y BIENESTAR DOCENTES, DIRECTIVOS, ADMINISTRATIVOS Y CUOTA</t>
  </si>
  <si>
    <t xml:space="preserve">SERVICIOS PUBLICOS </t>
  </si>
  <si>
    <t>HONORARIOS COMISION NACIONAL SERVICIO CIVIL CONCURSO DOCENTES</t>
  </si>
  <si>
    <t>TOTAL OTROS GASTOS ADMINISTRATIVOS</t>
  </si>
  <si>
    <t>ANALISIS RECURSOS POBLACION ATENDIDA 2019</t>
  </si>
  <si>
    <r>
      <t xml:space="preserve">Ingresos por Población Atendida </t>
    </r>
    <r>
      <rPr>
        <b/>
        <sz val="12"/>
        <rFont val="Arial Narrow"/>
        <family val="2"/>
      </rPr>
      <t>2019</t>
    </r>
    <r>
      <rPr>
        <sz val="12"/>
        <rFont val="Arial Narrow"/>
        <family val="2"/>
      </rPr>
      <t xml:space="preserve"> (12/12)  Parcial DD-DNP: SGP-034-2019</t>
    </r>
  </si>
  <si>
    <t>Inrgesos para Conectividad DD-DNP: SGP-036-2019</t>
  </si>
  <si>
    <t>Menos GASTOS ADMINISTRATIVOS  11.26%</t>
  </si>
  <si>
    <t>Menos Talentos Excepcionales</t>
  </si>
  <si>
    <t>Menos Necesidades Educativas Especiales (Discapacidad)</t>
  </si>
  <si>
    <t>Ingresos por Población Atendida para Prestación del Servicio Educativo</t>
  </si>
  <si>
    <t>EXCEDENTES FINANCIEROS INCORPORADOS 2019</t>
  </si>
  <si>
    <t>GASTOS ADMINISTRATIVOS AUTORIZADOS (11.26%)</t>
  </si>
  <si>
    <t>Ingresos por Población Atendida 2019 (12/12)  Parcial DD-DNP: SGP-034-2019</t>
  </si>
  <si>
    <t>GASTOS ADMINISTRATIVOS AUTORIZADOS  (11.26%)</t>
  </si>
  <si>
    <t>GASTOS NOMINA PROYECTADOS VIGENCIA 2019 CUOTA Y ADMINISTRATIVOS</t>
  </si>
  <si>
    <t>Dotación Personal Docente y Directivo Docente de I.E</t>
  </si>
  <si>
    <t>VALOR ADICIONAL FRENTE AL AÑO PASADO</t>
  </si>
  <si>
    <t>ANALISIS GASTOS ADMINISTRATIVOS 2019</t>
  </si>
  <si>
    <t>PROVISION DE CESANTIAS PERSONAL ADMINISTRATIVO</t>
  </si>
  <si>
    <t xml:space="preserve">CONTRATACION SERVICIOS DE ASEO Y VIGILANCIA </t>
  </si>
  <si>
    <t>CONTRATACION PRESTACION DEL SERVICIO EDUCATIVO</t>
  </si>
  <si>
    <t>FINANCIACION OTROS PROYECTOS DE INVERSION SECTOR EDUCATIVO VIGENCIA 2019</t>
  </si>
  <si>
    <t xml:space="preserve">Fortalecimiento a la Gestión Educativa </t>
  </si>
  <si>
    <t>SILLAS ERGONOMIZAS</t>
  </si>
  <si>
    <t>CONSULTA MEDICA</t>
  </si>
  <si>
    <t xml:space="preserve">PRESTACION DEL SERVICIO </t>
  </si>
  <si>
    <t>TRASLADO</t>
  </si>
  <si>
    <t>INTERNET SEDTOLIMA</t>
  </si>
  <si>
    <t>YA</t>
  </si>
  <si>
    <t>COMPRA Y EQUIPO</t>
  </si>
  <si>
    <t>Implementar el  sistema de gestion de calidad en las Instituciones Educativas</t>
  </si>
  <si>
    <t>Soporte Humano Web</t>
  </si>
  <si>
    <t xml:space="preserve">MATERIALES Y SUMINISTROS </t>
  </si>
  <si>
    <t>MANTENIMIENTO</t>
  </si>
  <si>
    <t>fortalecer las áreas administrativas y financieras de las instituciones educativas oficiales del departamento CONTRATO GODOY</t>
  </si>
  <si>
    <t>Implementar el Sistema de gestion de la seguridad y salud en el trabajo (Martha Homes e Implementos)</t>
  </si>
  <si>
    <t>Definir y gestionar el programa de formacion y capacitación integral para funcionarios administrativos de la Secretaría y de las Instituciones Educativas (Hanner)</t>
  </si>
  <si>
    <t>Fortalecer el proceso de inspeccion y vigilancia de la educación en los 46 municipios del departamento</t>
  </si>
  <si>
    <t>PROYECTO</t>
  </si>
  <si>
    <t>Orden Perentoria</t>
  </si>
  <si>
    <t>Implementar los macro. definidos  para la SED  bajo los lineamientos y componentes del MEN Sistema de Gestión de Calidad</t>
  </si>
  <si>
    <t>Fortalecer la ejecución de Macroprocesos y procesos para todas las Area de la SEDTOLIMA (Contratistas)</t>
  </si>
  <si>
    <t xml:space="preserve">Sistema de seguridad de la información ley de Transparencia y Anticorrupción </t>
  </si>
  <si>
    <t>TRASTEO ARCHIVO</t>
  </si>
  <si>
    <t>CORRESPONDENCIA</t>
  </si>
  <si>
    <t xml:space="preserve">PROYECTO FORTALECIMIENTO A LA GESTION EDUCATIVA  </t>
  </si>
  <si>
    <t>Adquisicion, Mantenimiento, Monitoreo  y Control de Infra. Tecnológica  terminación de las obras  SAC más el Aire Acondi</t>
  </si>
  <si>
    <t>Comunicaciones y Transporte, Telecomunicaciones, Compra de Equipo, Mantenimietno  Otros Cuota.</t>
  </si>
  <si>
    <t>Compra de Equipo-Cuota</t>
  </si>
  <si>
    <t xml:space="preserve">Juegos del Magisterio </t>
  </si>
  <si>
    <t>Licenciamiento Especial de Software (Microsoft y Utilitarios) para el Sector Educativo Oficial del Departamento del Tolima (Secretaría de Educación y Cultura e Instituciones Educativas)</t>
  </si>
  <si>
    <t xml:space="preserve">FUENTE SGP PROYECTO FORTALECIMIENTO A LA GESTION EDUCATIVO </t>
  </si>
  <si>
    <t xml:space="preserve">FUENTE RECURSOS PROPIOS PROYECTO FORTALECIMIENTO A LA GESTION EDUCATIVA </t>
  </si>
  <si>
    <t>Educación para el Trabajo y Desarrollo Humano</t>
  </si>
  <si>
    <t xml:space="preserve">FUENTE RECAUDO TARIFAS PRIVADOS ROYECTO FORTALECIMIENTO A LA GESTION EDUCATIVA </t>
  </si>
  <si>
    <t>PROYECTO DE FORTALECIMIENTO A LA PRESTACION DEL SERVICIO</t>
  </si>
  <si>
    <t>Adquisición de Muebles y Enseres de Oficina para la SED</t>
  </si>
  <si>
    <t>Adquisición de Materiales y Suministros  para la SED</t>
  </si>
  <si>
    <t>Comunicaciones y transporte para la Secretaria de Educación del Tolima</t>
  </si>
  <si>
    <t>TRASTEO Y CORRESPONDENCIA E INTERNET</t>
  </si>
  <si>
    <t>Pago de Mantenimiento para la Secretaria de Educación del Tolima.</t>
  </si>
  <si>
    <t>TRASLADO FALTA</t>
  </si>
  <si>
    <t>Capacitación, Bienestar Social y estímulos-Cuota</t>
  </si>
  <si>
    <t>Capacitación, Bienestar Social y Estímulos</t>
  </si>
  <si>
    <t>Capacitación, Bienestar Social y estímulos</t>
  </si>
  <si>
    <t>Capacitación, Bienestar Social  y Estímulos</t>
  </si>
  <si>
    <t>quedan 30</t>
  </si>
  <si>
    <t>ENTIDAD TERRITORIAL: TOLIMA</t>
  </si>
  <si>
    <t>SECRETARIA DE EDUCACION DEL TOLIMA</t>
  </si>
  <si>
    <t>MES</t>
  </si>
  <si>
    <t>PAGO NÓMINA</t>
  </si>
  <si>
    <t>SALDO ACUMULADO</t>
  </si>
  <si>
    <t>ENERO</t>
  </si>
  <si>
    <t>FEBRERO</t>
  </si>
  <si>
    <t>MARZO</t>
  </si>
  <si>
    <t>ABRIL</t>
  </si>
  <si>
    <t>MAYO</t>
  </si>
  <si>
    <t>JUNIO Y PRIMA</t>
  </si>
  <si>
    <t>JULIO</t>
  </si>
  <si>
    <t>AGOSTO</t>
  </si>
  <si>
    <t>SEPTIEMBRE</t>
  </si>
  <si>
    <t>OCTUBRE</t>
  </si>
  <si>
    <t>DICIEMBRE</t>
  </si>
  <si>
    <t>TOTALES</t>
  </si>
  <si>
    <t xml:space="preserve">NOVIEMBRE </t>
  </si>
  <si>
    <t xml:space="preserve">SALDO 31-DIC - 2019 </t>
  </si>
  <si>
    <t>INFORME FINANCIERO VIGENCIA 2020, PENSIOANDOS NACIONALIZADOS</t>
  </si>
  <si>
    <t>TRANSFERENCIAS CUENTA PENSIONADOS</t>
  </si>
  <si>
    <t>ESTAMOS EN ROJO NO HAY SALDO EN LAS CUENTAS</t>
  </si>
  <si>
    <t>EL SALDO REPORTADO EN FUT Y LO QUE HAY EN LAS CUENTAS DE EXCEDENTES FINANCIEROS 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</si>
</sst>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* #,##0_-;\-* #,##0_-;_-* &quot;-&quot;??_-;_-@_-"/>
    <numFmt numFmtId="166" formatCode="#,##0_ ;\-#,##0\ "/>
    <numFmt numFmtId="167" formatCode="_(* #,##0.00_);_(* \(#,##0.00\);_(* &quot;-&quot;??_);_(@_)"/>
    <numFmt numFmtId="168" formatCode="#,##0.00_);\-#,##0.00"/>
    <numFmt numFmtId="169" formatCode="_-[$$-240A]\ * #,##0.00_-;\-[$$-240A]\ * #,##0.00_-;_-[$$-240A]\ * &quot;-&quot;??_-;_-@_-"/>
    <numFmt numFmtId="170" formatCode="_(&quot;$&quot;\ * #,##0.00_);_(&quot;$&quot;\ * \(#,##0.00\);_(&quot;$&quot;\ * &quot;-&quot;??_);_(@_)"/>
    <numFmt numFmtId="171" formatCode="_ * #,##0.00_ ;_ * \-#,##0.00_ ;_ * &quot;-&quot;??_ ;_ @_ "/>
    <numFmt numFmtId="172" formatCode="_-* #,##0\ _€_-;\-* #,##0\ _€_-;_-* &quot;-&quot;\ _€_-;_-@_-"/>
    <numFmt numFmtId="173" formatCode="_-* #,##0.00\ _€_-;\-* #,##0.00\ _€_-;_-* &quot;-&quot;??\ _€_-;_-@_-"/>
    <numFmt numFmtId="174" formatCode="_-[$€-2]* #,##0.00_-;\-[$€-2]* #,##0.00_-;_-[$€-2]* &quot;-&quot;??_-"/>
    <numFmt numFmtId="175" formatCode="_-&quot;$&quot;* #,##0.00_-;\-&quot;$&quot;* #,##0.00_-;_-&quot;$&quot;* &quot;-&quot;??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6"/>
      <name val="Arial Narrow"/>
      <family val="2"/>
    </font>
    <font>
      <b/>
      <sz val="15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6.35"/>
      <color indexed="8"/>
      <name val="Times New Roman"/>
      <family val="1"/>
    </font>
    <font>
      <sz val="10"/>
      <color indexed="8"/>
      <name val="MS Sans Serif"/>
      <family val="2"/>
    </font>
    <font>
      <b/>
      <u/>
      <sz val="10"/>
      <color indexed="8"/>
      <name val="Times New Roman"/>
      <family val="1"/>
    </font>
    <font>
      <sz val="10"/>
      <color indexed="8"/>
      <name val="MS Sans Serif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6">
    <xf numFmtId="0" fontId="0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167" fontId="22" fillId="0" borderId="0" applyFont="0" applyFill="0" applyBorder="0" applyAlignment="0" applyProtection="0"/>
    <xf numFmtId="17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6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8" fillId="0" borderId="0"/>
    <xf numFmtId="0" fontId="37" fillId="0" borderId="0"/>
    <xf numFmtId="0" fontId="31" fillId="0" borderId="0"/>
    <xf numFmtId="0" fontId="22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1" fillId="0" borderId="0"/>
    <xf numFmtId="0" fontId="1" fillId="0" borderId="0"/>
    <xf numFmtId="0" fontId="8" fillId="0" borderId="0"/>
    <xf numFmtId="0" fontId="1" fillId="0" borderId="0"/>
    <xf numFmtId="174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51">
    <xf numFmtId="0" fontId="0" fillId="0" borderId="0" xfId="0"/>
    <xf numFmtId="41" fontId="0" fillId="0" borderId="0" xfId="1" applyFont="1"/>
    <xf numFmtId="3" fontId="9" fillId="2" borderId="16" xfId="4" applyNumberFormat="1" applyFont="1" applyFill="1" applyBorder="1" applyAlignment="1">
      <alignment horizontal="center" vertical="center" wrapText="1"/>
    </xf>
    <xf numFmtId="3" fontId="10" fillId="0" borderId="18" xfId="4" applyNumberFormat="1" applyFont="1" applyBorder="1" applyAlignment="1">
      <alignment horizontal="left" vertical="center" wrapText="1"/>
    </xf>
    <xf numFmtId="165" fontId="12" fillId="0" borderId="16" xfId="3" applyNumberFormat="1" applyFont="1" applyFill="1" applyBorder="1" applyAlignment="1" applyProtection="1">
      <alignment horizontal="right" vertical="top"/>
    </xf>
    <xf numFmtId="3" fontId="11" fillId="0" borderId="16" xfId="4" applyNumberFormat="1" applyFont="1" applyBorder="1" applyAlignment="1">
      <alignment horizontal="center" vertical="center"/>
    </xf>
    <xf numFmtId="165" fontId="13" fillId="0" borderId="1" xfId="3" applyNumberFormat="1" applyFont="1" applyFill="1" applyBorder="1" applyAlignment="1" applyProtection="1"/>
    <xf numFmtId="3" fontId="11" fillId="4" borderId="16" xfId="4" applyNumberFormat="1" applyFont="1" applyFill="1" applyBorder="1" applyAlignment="1">
      <alignment horizontal="left" vertical="center"/>
    </xf>
    <xf numFmtId="165" fontId="13" fillId="4" borderId="15" xfId="3" applyNumberFormat="1" applyFont="1" applyFill="1" applyBorder="1" applyAlignment="1" applyProtection="1"/>
    <xf numFmtId="43" fontId="0" fillId="0" borderId="0" xfId="0" applyNumberFormat="1"/>
    <xf numFmtId="3" fontId="10" fillId="0" borderId="12" xfId="4" applyNumberFormat="1" applyFont="1" applyBorder="1" applyAlignment="1">
      <alignment horizontal="left" vertical="center"/>
    </xf>
    <xf numFmtId="165" fontId="14" fillId="0" borderId="12" xfId="3" applyNumberFormat="1" applyFont="1" applyFill="1" applyBorder="1" applyAlignment="1" applyProtection="1"/>
    <xf numFmtId="3" fontId="10" fillId="0" borderId="2" xfId="4" applyNumberFormat="1" applyFont="1" applyBorder="1" applyAlignment="1">
      <alignment horizontal="left" vertical="center"/>
    </xf>
    <xf numFmtId="165" fontId="14" fillId="0" borderId="2" xfId="3" applyNumberFormat="1" applyFont="1" applyFill="1" applyBorder="1" applyAlignment="1" applyProtection="1"/>
    <xf numFmtId="43" fontId="0" fillId="0" borderId="0" xfId="3" applyFont="1"/>
    <xf numFmtId="3" fontId="11" fillId="0" borderId="14" xfId="4" applyNumberFormat="1" applyFont="1" applyBorder="1" applyAlignment="1">
      <alignment horizontal="center" vertical="center"/>
    </xf>
    <xf numFmtId="165" fontId="13" fillId="0" borderId="16" xfId="3" applyNumberFormat="1" applyFont="1" applyFill="1" applyBorder="1" applyAlignment="1" applyProtection="1"/>
    <xf numFmtId="43" fontId="1" fillId="0" borderId="0" xfId="3" applyFont="1"/>
    <xf numFmtId="3" fontId="10" fillId="0" borderId="20" xfId="4" applyNumberFormat="1" applyFont="1" applyBorder="1" applyAlignment="1">
      <alignment horizontal="left" vertical="center"/>
    </xf>
    <xf numFmtId="165" fontId="13" fillId="0" borderId="21" xfId="3" applyNumberFormat="1" applyFont="1" applyFill="1" applyBorder="1" applyAlignment="1" applyProtection="1"/>
    <xf numFmtId="165" fontId="13" fillId="0" borderId="17" xfId="3" applyNumberFormat="1" applyFont="1" applyFill="1" applyBorder="1" applyAlignment="1" applyProtection="1"/>
    <xf numFmtId="3" fontId="15" fillId="0" borderId="14" xfId="4" applyNumberFormat="1" applyFont="1" applyBorder="1" applyAlignment="1">
      <alignment horizontal="center" vertical="center"/>
    </xf>
    <xf numFmtId="166" fontId="16" fillId="3" borderId="17" xfId="3" applyNumberFormat="1" applyFont="1" applyFill="1" applyBorder="1" applyAlignment="1" applyProtection="1"/>
    <xf numFmtId="165" fontId="0" fillId="0" borderId="0" xfId="0" applyNumberFormat="1"/>
    <xf numFmtId="165" fontId="9" fillId="5" borderId="16" xfId="3" applyNumberFormat="1" applyFont="1" applyFill="1" applyBorder="1" applyAlignment="1">
      <alignment vertical="center"/>
    </xf>
    <xf numFmtId="0" fontId="17" fillId="0" borderId="14" xfId="0" applyFont="1" applyBorder="1" applyAlignment="1">
      <alignment horizontal="center"/>
    </xf>
    <xf numFmtId="166" fontId="18" fillId="3" borderId="16" xfId="3" applyNumberFormat="1" applyFont="1" applyFill="1" applyBorder="1" applyAlignment="1" applyProtection="1"/>
    <xf numFmtId="3" fontId="15" fillId="0" borderId="16" xfId="4" applyNumberFormat="1" applyFont="1" applyFill="1" applyBorder="1" applyAlignment="1">
      <alignment horizontal="center" vertical="center"/>
    </xf>
    <xf numFmtId="43" fontId="3" fillId="0" borderId="0" xfId="0" applyNumberFormat="1" applyFont="1"/>
    <xf numFmtId="3" fontId="20" fillId="4" borderId="16" xfId="4" applyNumberFormat="1" applyFont="1" applyFill="1" applyBorder="1" applyAlignment="1">
      <alignment horizontal="left" vertical="center"/>
    </xf>
    <xf numFmtId="4" fontId="15" fillId="4" borderId="16" xfId="4" applyNumberFormat="1" applyFont="1" applyFill="1" applyBorder="1" applyAlignment="1">
      <alignment vertical="center"/>
    </xf>
    <xf numFmtId="0" fontId="0" fillId="0" borderId="20" xfId="0" applyBorder="1"/>
    <xf numFmtId="0" fontId="0" fillId="0" borderId="5" xfId="0" applyBorder="1"/>
    <xf numFmtId="4" fontId="15" fillId="0" borderId="21" xfId="4" applyNumberFormat="1" applyFont="1" applyFill="1" applyBorder="1" applyAlignment="1">
      <alignment vertical="center" wrapText="1"/>
    </xf>
    <xf numFmtId="0" fontId="21" fillId="0" borderId="9" xfId="0" applyFont="1" applyBorder="1" applyAlignment="1">
      <alignment horizontal="center"/>
    </xf>
    <xf numFmtId="165" fontId="6" fillId="0" borderId="11" xfId="0" applyNumberFormat="1" applyFont="1" applyBorder="1"/>
    <xf numFmtId="0" fontId="4" fillId="0" borderId="3" xfId="0" applyFont="1" applyBorder="1" applyAlignment="1">
      <alignment horizontal="center"/>
    </xf>
    <xf numFmtId="167" fontId="3" fillId="0" borderId="2" xfId="5" applyFont="1" applyBorder="1"/>
    <xf numFmtId="43" fontId="0" fillId="0" borderId="4" xfId="0" applyNumberFormat="1" applyBorder="1"/>
    <xf numFmtId="167" fontId="0" fillId="0" borderId="4" xfId="0" applyNumberFormat="1" applyBorder="1"/>
    <xf numFmtId="0" fontId="2" fillId="0" borderId="0" xfId="0" applyFont="1"/>
    <xf numFmtId="0" fontId="0" fillId="0" borderId="3" xfId="0" applyFill="1" applyBorder="1"/>
    <xf numFmtId="167" fontId="1" fillId="0" borderId="2" xfId="5" applyFont="1" applyBorder="1"/>
    <xf numFmtId="43" fontId="23" fillId="0" borderId="2" xfId="0" applyNumberFormat="1" applyFont="1" applyBorder="1"/>
    <xf numFmtId="41" fontId="0" fillId="0" borderId="4" xfId="1" applyFont="1" applyBorder="1"/>
    <xf numFmtId="43" fontId="2" fillId="0" borderId="0" xfId="0" applyNumberFormat="1" applyFont="1"/>
    <xf numFmtId="0" fontId="3" fillId="0" borderId="3" xfId="0" applyFont="1" applyBorder="1" applyAlignment="1">
      <alignment horizontal="center"/>
    </xf>
    <xf numFmtId="43" fontId="6" fillId="0" borderId="2" xfId="0" applyNumberFormat="1" applyFont="1" applyBorder="1"/>
    <xf numFmtId="0" fontId="2" fillId="0" borderId="3" xfId="0" applyFont="1" applyBorder="1"/>
    <xf numFmtId="43" fontId="1" fillId="0" borderId="2" xfId="3" applyFont="1" applyBorder="1"/>
    <xf numFmtId="43" fontId="0" fillId="0" borderId="4" xfId="3" applyFont="1" applyBorder="1"/>
    <xf numFmtId="0" fontId="2" fillId="0" borderId="3" xfId="0" applyFont="1" applyFill="1" applyBorder="1"/>
    <xf numFmtId="43" fontId="1" fillId="0" borderId="2" xfId="3" applyFont="1" applyFill="1" applyBorder="1"/>
    <xf numFmtId="0" fontId="0" fillId="0" borderId="4" xfId="0" applyBorder="1"/>
    <xf numFmtId="43" fontId="0" fillId="0" borderId="2" xfId="3" applyFont="1" applyBorder="1"/>
    <xf numFmtId="41" fontId="2" fillId="0" borderId="4" xfId="1" applyFont="1" applyBorder="1"/>
    <xf numFmtId="0" fontId="6" fillId="0" borderId="6" xfId="0" applyFont="1" applyBorder="1" applyAlignment="1">
      <alignment horizontal="center"/>
    </xf>
    <xf numFmtId="43" fontId="6" fillId="0" borderId="7" xfId="0" applyNumberFormat="1" applyFont="1" applyBorder="1"/>
    <xf numFmtId="41" fontId="2" fillId="0" borderId="8" xfId="1" applyFont="1" applyBorder="1"/>
    <xf numFmtId="43" fontId="24" fillId="0" borderId="18" xfId="0" applyNumberFormat="1" applyFont="1" applyBorder="1" applyAlignment="1">
      <alignment horizontal="center"/>
    </xf>
    <xf numFmtId="43" fontId="25" fillId="0" borderId="18" xfId="0" applyNumberFormat="1" applyFont="1" applyBorder="1"/>
    <xf numFmtId="41" fontId="2" fillId="0" borderId="0" xfId="1" applyFont="1"/>
    <xf numFmtId="3" fontId="9" fillId="2" borderId="17" xfId="4" applyNumberFormat="1" applyFont="1" applyFill="1" applyBorder="1" applyAlignment="1">
      <alignment horizontal="center" vertical="center" wrapText="1"/>
    </xf>
    <xf numFmtId="3" fontId="10" fillId="0" borderId="2" xfId="4" applyNumberFormat="1" applyFont="1" applyBorder="1" applyAlignment="1">
      <alignment horizontal="left" vertical="center" wrapText="1"/>
    </xf>
    <xf numFmtId="165" fontId="12" fillId="0" borderId="2" xfId="3" applyNumberFormat="1" applyFont="1" applyFill="1" applyBorder="1" applyAlignment="1" applyProtection="1">
      <alignment horizontal="right" vertical="top"/>
    </xf>
    <xf numFmtId="165" fontId="12" fillId="0" borderId="13" xfId="3" applyNumberFormat="1" applyFont="1" applyFill="1" applyBorder="1" applyAlignment="1" applyProtection="1">
      <alignment horizontal="right" vertical="top"/>
    </xf>
    <xf numFmtId="3" fontId="11" fillId="0" borderId="16" xfId="4" applyNumberFormat="1" applyFont="1" applyBorder="1" applyAlignment="1">
      <alignment horizontal="left" vertical="center" wrapText="1"/>
    </xf>
    <xf numFmtId="43" fontId="6" fillId="0" borderId="10" xfId="0" applyNumberFormat="1" applyFont="1" applyBorder="1"/>
    <xf numFmtId="0" fontId="2" fillId="6" borderId="3" xfId="0" applyFont="1" applyFill="1" applyBorder="1"/>
    <xf numFmtId="43" fontId="0" fillId="6" borderId="2" xfId="3" applyFont="1" applyFill="1" applyBorder="1"/>
    <xf numFmtId="43" fontId="4" fillId="6" borderId="2" xfId="0" applyNumberFormat="1" applyFont="1" applyFill="1" applyBorder="1"/>
    <xf numFmtId="0" fontId="0" fillId="6" borderId="4" xfId="0" applyFill="1" applyBorder="1"/>
    <xf numFmtId="0" fontId="0" fillId="5" borderId="4" xfId="0" applyFill="1" applyBorder="1"/>
    <xf numFmtId="3" fontId="10" fillId="0" borderId="22" xfId="4" applyNumberFormat="1" applyFont="1" applyBorder="1" applyAlignment="1">
      <alignment horizontal="left" vertical="center"/>
    </xf>
    <xf numFmtId="165" fontId="13" fillId="0" borderId="18" xfId="3" applyNumberFormat="1" applyFont="1" applyFill="1" applyBorder="1" applyAlignment="1" applyProtection="1"/>
    <xf numFmtId="3" fontId="10" fillId="0" borderId="14" xfId="4" applyNumberFormat="1" applyFont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41" fontId="0" fillId="0" borderId="0" xfId="1" applyFont="1" applyFill="1" applyBorder="1"/>
    <xf numFmtId="41" fontId="0" fillId="0" borderId="0" xfId="0" applyNumberFormat="1"/>
    <xf numFmtId="41" fontId="0" fillId="0" borderId="0" xfId="0" applyNumberFormat="1" applyFill="1" applyBorder="1"/>
    <xf numFmtId="0" fontId="31" fillId="0" borderId="0" xfId="0" applyFont="1" applyAlignment="1">
      <alignment vertical="center"/>
    </xf>
    <xf numFmtId="0" fontId="0" fillId="0" borderId="0" xfId="0" applyBorder="1"/>
    <xf numFmtId="0" fontId="30" fillId="0" borderId="0" xfId="0" applyFont="1" applyFill="1" applyBorder="1" applyAlignment="1">
      <alignment horizontal="left" vertical="center" wrapText="1"/>
    </xf>
    <xf numFmtId="43" fontId="0" fillId="3" borderId="2" xfId="3" applyFont="1" applyFill="1" applyBorder="1"/>
    <xf numFmtId="41" fontId="28" fillId="0" borderId="0" xfId="1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0" borderId="14" xfId="0" applyFont="1" applyBorder="1" applyAlignment="1">
      <alignment horizontal="center"/>
    </xf>
    <xf numFmtId="41" fontId="0" fillId="7" borderId="0" xfId="1" applyFont="1" applyFill="1"/>
    <xf numFmtId="41" fontId="0" fillId="7" borderId="0" xfId="1" applyFont="1" applyFill="1" applyBorder="1"/>
    <xf numFmtId="41" fontId="0" fillId="7" borderId="0" xfId="0" applyNumberFormat="1" applyFill="1"/>
    <xf numFmtId="41" fontId="0" fillId="7" borderId="0" xfId="0" applyNumberFormat="1" applyFill="1" applyBorder="1"/>
    <xf numFmtId="166" fontId="0" fillId="0" borderId="0" xfId="0" applyNumberFormat="1" applyFont="1"/>
    <xf numFmtId="166" fontId="29" fillId="0" borderId="0" xfId="0" applyNumberFormat="1" applyFont="1" applyFill="1" applyBorder="1" applyAlignment="1">
      <alignment horizontal="left" vertical="center" wrapText="1"/>
    </xf>
    <xf numFmtId="165" fontId="6" fillId="0" borderId="23" xfId="0" applyNumberFormat="1" applyFont="1" applyBorder="1"/>
    <xf numFmtId="4" fontId="9" fillId="3" borderId="2" xfId="4" applyNumberFormat="1" applyFont="1" applyFill="1" applyBorder="1" applyAlignment="1">
      <alignment vertical="center" wrapText="1"/>
    </xf>
    <xf numFmtId="166" fontId="2" fillId="0" borderId="15" xfId="0" applyNumberFormat="1" applyFont="1" applyBorder="1"/>
    <xf numFmtId="166" fontId="0" fillId="0" borderId="0" xfId="0" applyNumberFormat="1"/>
    <xf numFmtId="164" fontId="20" fillId="0" borderId="10" xfId="2" applyFont="1" applyBorder="1" applyAlignment="1">
      <alignment horizontal="right" vertical="center"/>
    </xf>
    <xf numFmtId="0" fontId="29" fillId="0" borderId="24" xfId="0" applyFont="1" applyBorder="1" applyAlignment="1">
      <alignment horizontal="justify" vertical="center" wrapText="1"/>
    </xf>
    <xf numFmtId="164" fontId="20" fillId="0" borderId="2" xfId="2" applyFont="1" applyBorder="1" applyAlignment="1">
      <alignment horizontal="right" vertical="center"/>
    </xf>
    <xf numFmtId="169" fontId="32" fillId="0" borderId="2" xfId="2" applyNumberFormat="1" applyFont="1" applyFill="1" applyBorder="1" applyAlignment="1">
      <alignment vertical="center" wrapText="1"/>
    </xf>
    <xf numFmtId="169" fontId="0" fillId="0" borderId="0" xfId="0" applyNumberFormat="1"/>
    <xf numFmtId="41" fontId="29" fillId="0" borderId="0" xfId="1" applyFont="1" applyFill="1" applyBorder="1" applyAlignment="1">
      <alignment horizontal="left"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0" fontId="33" fillId="0" borderId="15" xfId="0" applyFont="1" applyBorder="1" applyAlignment="1">
      <alignment horizontal="right" vertical="center"/>
    </xf>
    <xf numFmtId="4" fontId="33" fillId="0" borderId="19" xfId="0" applyNumberFormat="1" applyFont="1" applyBorder="1" applyAlignment="1">
      <alignment horizontal="right" vertical="center"/>
    </xf>
    <xf numFmtId="0" fontId="33" fillId="0" borderId="19" xfId="0" applyFont="1" applyBorder="1" applyAlignment="1">
      <alignment horizontal="right" vertical="center"/>
    </xf>
    <xf numFmtId="4" fontId="33" fillId="0" borderId="15" xfId="0" applyNumberFormat="1" applyFont="1" applyBorder="1" applyAlignment="1">
      <alignment horizontal="right" vertical="center"/>
    </xf>
    <xf numFmtId="41" fontId="33" fillId="0" borderId="19" xfId="1" applyFont="1" applyBorder="1" applyAlignment="1">
      <alignment horizontal="right" vertical="center"/>
    </xf>
    <xf numFmtId="0" fontId="28" fillId="0" borderId="0" xfId="0" applyFont="1"/>
    <xf numFmtId="164" fontId="28" fillId="0" borderId="0" xfId="0" applyNumberFormat="1" applyFont="1"/>
    <xf numFmtId="169" fontId="28" fillId="0" borderId="0" xfId="0" applyNumberFormat="1" applyFont="1"/>
    <xf numFmtId="0" fontId="34" fillId="0" borderId="0" xfId="0" applyFont="1" applyAlignment="1">
      <alignment vertical="center"/>
    </xf>
    <xf numFmtId="168" fontId="34" fillId="0" borderId="0" xfId="0" applyNumberFormat="1" applyFont="1" applyAlignment="1">
      <alignment horizontal="right" vertical="center"/>
    </xf>
    <xf numFmtId="168" fontId="0" fillId="0" borderId="0" xfId="0" applyNumberFormat="1"/>
    <xf numFmtId="3" fontId="0" fillId="0" borderId="25" xfId="0" applyNumberFormat="1" applyBorder="1"/>
    <xf numFmtId="3" fontId="2" fillId="0" borderId="0" xfId="0" applyNumberFormat="1" applyFont="1"/>
    <xf numFmtId="3" fontId="38" fillId="0" borderId="0" xfId="0" quotePrefix="1" applyNumberFormat="1" applyFont="1" applyBorder="1" applyAlignment="1">
      <alignment horizontal="left"/>
    </xf>
    <xf numFmtId="3" fontId="0" fillId="0" borderId="0" xfId="0" applyNumberFormat="1" applyBorder="1"/>
    <xf numFmtId="3" fontId="38" fillId="0" borderId="2" xfId="0" applyNumberFormat="1" applyFont="1" applyBorder="1" applyAlignment="1">
      <alignment horizontal="center"/>
    </xf>
    <xf numFmtId="3" fontId="0" fillId="0" borderId="2" xfId="0" applyNumberFormat="1" applyBorder="1"/>
    <xf numFmtId="173" fontId="0" fillId="0" borderId="2" xfId="30" applyNumberFormat="1" applyFont="1" applyBorder="1"/>
    <xf numFmtId="173" fontId="3" fillId="0" borderId="2" xfId="30" applyNumberFormat="1" applyFont="1" applyBorder="1"/>
    <xf numFmtId="3" fontId="0" fillId="0" borderId="12" xfId="0" applyNumberFormat="1" applyBorder="1"/>
    <xf numFmtId="173" fontId="0" fillId="0" borderId="12" xfId="30" applyFont="1" applyBorder="1"/>
    <xf numFmtId="3" fontId="38" fillId="0" borderId="26" xfId="0" applyNumberFormat="1" applyFont="1" applyBorder="1" applyAlignment="1">
      <alignment horizontal="center"/>
    </xf>
    <xf numFmtId="3" fontId="38" fillId="0" borderId="27" xfId="0" applyNumberFormat="1" applyFont="1" applyBorder="1" applyAlignment="1">
      <alignment horizontal="center" wrapText="1"/>
    </xf>
    <xf numFmtId="3" fontId="38" fillId="0" borderId="27" xfId="0" applyNumberFormat="1" applyFont="1" applyBorder="1" applyAlignment="1">
      <alignment horizontal="center"/>
    </xf>
    <xf numFmtId="3" fontId="38" fillId="0" borderId="28" xfId="0" applyNumberFormat="1" applyFont="1" applyBorder="1" applyAlignment="1">
      <alignment horizontal="center" wrapText="1"/>
    </xf>
    <xf numFmtId="3" fontId="39" fillId="0" borderId="14" xfId="0" quotePrefix="1" applyNumberFormat="1" applyFont="1" applyBorder="1" applyAlignment="1">
      <alignment horizontal="left"/>
    </xf>
    <xf numFmtId="175" fontId="0" fillId="0" borderId="0" xfId="63" applyFont="1"/>
    <xf numFmtId="3" fontId="0" fillId="0" borderId="15" xfId="0" applyNumberFormat="1" applyBorder="1"/>
    <xf numFmtId="173" fontId="0" fillId="0" borderId="13" xfId="30" applyNumberFormat="1" applyFont="1" applyBorder="1"/>
    <xf numFmtId="173" fontId="0" fillId="0" borderId="12" xfId="30" applyNumberFormat="1" applyFont="1" applyBorder="1"/>
    <xf numFmtId="173" fontId="5" fillId="0" borderId="16" xfId="30" applyNumberFormat="1" applyFont="1" applyBorder="1"/>
    <xf numFmtId="3" fontId="5" fillId="0" borderId="0" xfId="0" applyNumberFormat="1" applyFont="1"/>
    <xf numFmtId="173" fontId="2" fillId="0" borderId="2" xfId="30" applyNumberFormat="1" applyFont="1" applyBorder="1"/>
    <xf numFmtId="173" fontId="40" fillId="0" borderId="2" xfId="30" applyNumberFormat="1" applyFont="1" applyBorder="1"/>
    <xf numFmtId="3" fontId="3" fillId="0" borderId="1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4" fontId="15" fillId="0" borderId="0" xfId="4" applyNumberFormat="1" applyFont="1" applyFill="1" applyBorder="1" applyAlignment="1">
      <alignment vertical="center" wrapText="1"/>
    </xf>
    <xf numFmtId="3" fontId="7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3" fontId="19" fillId="0" borderId="17" xfId="4" applyNumberFormat="1" applyFont="1" applyBorder="1" applyAlignment="1">
      <alignment horizontal="left" vertical="center" wrapText="1"/>
    </xf>
    <xf numFmtId="3" fontId="19" fillId="0" borderId="18" xfId="4" applyNumberFormat="1" applyFont="1" applyBorder="1" applyAlignment="1">
      <alignment horizontal="left" vertical="center" wrapText="1"/>
    </xf>
    <xf numFmtId="4" fontId="15" fillId="0" borderId="17" xfId="4" applyNumberFormat="1" applyFont="1" applyFill="1" applyBorder="1" applyAlignment="1">
      <alignment vertical="center" wrapText="1"/>
    </xf>
    <xf numFmtId="4" fontId="15" fillId="0" borderId="18" xfId="4" applyNumberFormat="1" applyFont="1" applyFill="1" applyBorder="1" applyAlignment="1">
      <alignment vertical="center" wrapText="1"/>
    </xf>
  </cellXfs>
  <cellStyles count="66">
    <cellStyle name="Millares" xfId="3" builtinId="3"/>
    <cellStyle name="Millares [0]" xfId="1" builtinId="6"/>
    <cellStyle name="Millares [0] 2" xfId="8" xr:uid="{00000000-0005-0000-0000-000002000000}"/>
    <cellStyle name="Millares [0] 2 2" xfId="9" xr:uid="{00000000-0005-0000-0000-000003000000}"/>
    <cellStyle name="Millares [0] 3" xfId="10" xr:uid="{00000000-0005-0000-0000-000004000000}"/>
    <cellStyle name="Millares [0] 4" xfId="11" xr:uid="{00000000-0005-0000-0000-000005000000}"/>
    <cellStyle name="Millares [0] 5" xfId="7" xr:uid="{00000000-0005-0000-0000-000006000000}"/>
    <cellStyle name="Millares 10" xfId="12" xr:uid="{00000000-0005-0000-0000-000007000000}"/>
    <cellStyle name="Millares 10 3" xfId="13" xr:uid="{00000000-0005-0000-0000-000008000000}"/>
    <cellStyle name="Millares 10 3 2" xfId="14" xr:uid="{00000000-0005-0000-0000-000009000000}"/>
    <cellStyle name="Millares 11" xfId="15" xr:uid="{00000000-0005-0000-0000-00000A000000}"/>
    <cellStyle name="Millares 12" xfId="16" xr:uid="{00000000-0005-0000-0000-00000B000000}"/>
    <cellStyle name="Millares 12 2" xfId="17" xr:uid="{00000000-0005-0000-0000-00000C000000}"/>
    <cellStyle name="Millares 12 2 2" xfId="18" xr:uid="{00000000-0005-0000-0000-00000D000000}"/>
    <cellStyle name="Millares 13" xfId="19" xr:uid="{00000000-0005-0000-0000-00000E000000}"/>
    <cellStyle name="Millares 14" xfId="20" xr:uid="{00000000-0005-0000-0000-00000F000000}"/>
    <cellStyle name="Millares 15" xfId="6" xr:uid="{00000000-0005-0000-0000-000010000000}"/>
    <cellStyle name="Millares 16" xfId="58" xr:uid="{00000000-0005-0000-0000-000011000000}"/>
    <cellStyle name="Millares 17" xfId="59" xr:uid="{00000000-0005-0000-0000-000012000000}"/>
    <cellStyle name="Millares 18" xfId="60" xr:uid="{00000000-0005-0000-0000-000013000000}"/>
    <cellStyle name="Millares 19" xfId="61" xr:uid="{00000000-0005-0000-0000-000014000000}"/>
    <cellStyle name="Millares 2" xfId="5" xr:uid="{00000000-0005-0000-0000-000015000000}"/>
    <cellStyle name="Millares 2 2" xfId="22" xr:uid="{00000000-0005-0000-0000-000016000000}"/>
    <cellStyle name="Millares 2 3" xfId="23" xr:uid="{00000000-0005-0000-0000-000017000000}"/>
    <cellStyle name="Millares 2 4" xfId="24" xr:uid="{00000000-0005-0000-0000-000018000000}"/>
    <cellStyle name="Millares 2 5" xfId="25" xr:uid="{00000000-0005-0000-0000-000019000000}"/>
    <cellStyle name="Millares 2 6" xfId="21" xr:uid="{00000000-0005-0000-0000-00001A000000}"/>
    <cellStyle name="Millares 3" xfId="26" xr:uid="{00000000-0005-0000-0000-00001B000000}"/>
    <cellStyle name="Millares 3 2" xfId="27" xr:uid="{00000000-0005-0000-0000-00001C000000}"/>
    <cellStyle name="Millares 4" xfId="28" xr:uid="{00000000-0005-0000-0000-00001D000000}"/>
    <cellStyle name="Millares 4 2" xfId="29" xr:uid="{00000000-0005-0000-0000-00001E000000}"/>
    <cellStyle name="Millares 5" xfId="30" xr:uid="{00000000-0005-0000-0000-00001F000000}"/>
    <cellStyle name="Millares 6" xfId="31" xr:uid="{00000000-0005-0000-0000-000020000000}"/>
    <cellStyle name="Millares 7" xfId="32" xr:uid="{00000000-0005-0000-0000-000021000000}"/>
    <cellStyle name="Millares 7 2" xfId="33" xr:uid="{00000000-0005-0000-0000-000022000000}"/>
    <cellStyle name="Millares 8" xfId="34" xr:uid="{00000000-0005-0000-0000-000023000000}"/>
    <cellStyle name="Millares 9" xfId="35" xr:uid="{00000000-0005-0000-0000-000024000000}"/>
    <cellStyle name="Millares 9 2 3 2 2" xfId="36" xr:uid="{00000000-0005-0000-0000-000025000000}"/>
    <cellStyle name="Moneda [0]" xfId="2" builtinId="7"/>
    <cellStyle name="Moneda [0] 2" xfId="37" xr:uid="{00000000-0005-0000-0000-000027000000}"/>
    <cellStyle name="Moneda 2" xfId="38" xr:uid="{00000000-0005-0000-0000-000028000000}"/>
    <cellStyle name="Moneda 2 2" xfId="39" xr:uid="{00000000-0005-0000-0000-000029000000}"/>
    <cellStyle name="Moneda 3" xfId="40" xr:uid="{00000000-0005-0000-0000-00002A000000}"/>
    <cellStyle name="Moneda 4" xfId="62" xr:uid="{00000000-0005-0000-0000-00002B000000}"/>
    <cellStyle name="Moneda 5" xfId="63" xr:uid="{00000000-0005-0000-0000-00002C000000}"/>
    <cellStyle name="Moneda 6" xfId="64" xr:uid="{00000000-0005-0000-0000-00002D000000}"/>
    <cellStyle name="Moneda 7" xfId="65" xr:uid="{00000000-0005-0000-0000-00002E000000}"/>
    <cellStyle name="Normal" xfId="0" builtinId="0"/>
    <cellStyle name="Normal 2" xfId="41" xr:uid="{00000000-0005-0000-0000-000030000000}"/>
    <cellStyle name="Normal 2 2" xfId="42" xr:uid="{00000000-0005-0000-0000-000031000000}"/>
    <cellStyle name="Normal 2 3" xfId="43" xr:uid="{00000000-0005-0000-0000-000032000000}"/>
    <cellStyle name="Normal 2 3 2" xfId="44" xr:uid="{00000000-0005-0000-0000-000033000000}"/>
    <cellStyle name="Normal 2 4" xfId="45" xr:uid="{00000000-0005-0000-0000-000034000000}"/>
    <cellStyle name="Normal 3" xfId="46" xr:uid="{00000000-0005-0000-0000-000035000000}"/>
    <cellStyle name="Normal 3 2" xfId="4" xr:uid="{00000000-0005-0000-0000-000036000000}"/>
    <cellStyle name="Normal 3 2 2" xfId="47" xr:uid="{00000000-0005-0000-0000-000037000000}"/>
    <cellStyle name="Normal 4" xfId="48" xr:uid="{00000000-0005-0000-0000-000038000000}"/>
    <cellStyle name="Normal 4 2" xfId="49" xr:uid="{00000000-0005-0000-0000-000039000000}"/>
    <cellStyle name="Normal 5" xfId="50" xr:uid="{00000000-0005-0000-0000-00003A000000}"/>
    <cellStyle name="Normal 5 2" xfId="51" xr:uid="{00000000-0005-0000-0000-00003B000000}"/>
    <cellStyle name="Normal 6" xfId="52" xr:uid="{00000000-0005-0000-0000-00003C000000}"/>
    <cellStyle name="Normal 6 2" xfId="53" xr:uid="{00000000-0005-0000-0000-00003D000000}"/>
    <cellStyle name="Normal 6 4" xfId="54" xr:uid="{00000000-0005-0000-0000-00003E000000}"/>
    <cellStyle name="Normal 7" xfId="55" xr:uid="{00000000-0005-0000-0000-00003F000000}"/>
    <cellStyle name="Porcentaje 2" xfId="56" xr:uid="{00000000-0005-0000-0000-000040000000}"/>
    <cellStyle name="Porcentaje 3" xfId="57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tabSelected="1" workbookViewId="0">
      <selection activeCell="B10" sqref="B10"/>
    </sheetView>
  </sheetViews>
  <sheetFormatPr baseColWidth="10" defaultColWidth="11.42578125" defaultRowHeight="15" x14ac:dyDescent="0.25"/>
  <cols>
    <col min="1" max="1" width="4.140625" style="105" customWidth="1"/>
    <col min="2" max="2" width="29.42578125" style="105" customWidth="1"/>
    <col min="3" max="3" width="26.140625" style="105" customWidth="1"/>
    <col min="4" max="4" width="30.42578125" style="105" customWidth="1"/>
    <col min="5" max="5" width="27.42578125" style="105" customWidth="1"/>
    <col min="6" max="16384" width="11.42578125" style="105"/>
  </cols>
  <sheetData>
    <row r="1" spans="2:6" ht="15.75" thickBot="1" x14ac:dyDescent="0.3">
      <c r="B1" s="121"/>
      <c r="C1" s="121"/>
      <c r="D1" s="121"/>
      <c r="E1" s="121"/>
    </row>
    <row r="2" spans="2:6" ht="25.15" customHeight="1" thickBot="1" x14ac:dyDescent="0.3">
      <c r="B2" s="132" t="s">
        <v>84</v>
      </c>
      <c r="C2" s="118"/>
      <c r="D2" s="118"/>
      <c r="E2" s="134"/>
    </row>
    <row r="3" spans="2:6" ht="19.5" thickBot="1" x14ac:dyDescent="0.35">
      <c r="B3" s="141" t="s">
        <v>85</v>
      </c>
      <c r="C3" s="142"/>
      <c r="D3" s="142"/>
      <c r="E3" s="143"/>
    </row>
    <row r="4" spans="2:6" x14ac:dyDescent="0.25">
      <c r="C4" s="119"/>
    </row>
    <row r="5" spans="2:6" ht="15.75" thickBot="1" x14ac:dyDescent="0.3">
      <c r="B5" s="120" t="s">
        <v>103</v>
      </c>
      <c r="C5" s="121"/>
      <c r="D5" s="121"/>
      <c r="E5" s="121"/>
    </row>
    <row r="6" spans="2:6" ht="27" thickBot="1" x14ac:dyDescent="0.3">
      <c r="B6" s="128" t="s">
        <v>86</v>
      </c>
      <c r="C6" s="129" t="s">
        <v>104</v>
      </c>
      <c r="D6" s="130" t="s">
        <v>87</v>
      </c>
      <c r="E6" s="131" t="s">
        <v>88</v>
      </c>
    </row>
    <row r="7" spans="2:6" x14ac:dyDescent="0.25">
      <c r="B7" s="126" t="s">
        <v>102</v>
      </c>
      <c r="C7" s="139">
        <v>177024058.93999997</v>
      </c>
      <c r="D7" s="126"/>
      <c r="E7" s="127"/>
    </row>
    <row r="8" spans="2:6" x14ac:dyDescent="0.25">
      <c r="B8" s="123" t="s">
        <v>89</v>
      </c>
      <c r="C8" s="124">
        <v>2697154165</v>
      </c>
      <c r="D8" s="124">
        <v>2707359498</v>
      </c>
      <c r="E8" s="124">
        <f>C7+C8-D8</f>
        <v>166818725.94000006</v>
      </c>
    </row>
    <row r="9" spans="2:6" ht="15.75" thickBot="1" x14ac:dyDescent="0.3">
      <c r="B9" s="123" t="s">
        <v>90</v>
      </c>
      <c r="C9" s="124">
        <v>2697154165</v>
      </c>
      <c r="D9" s="124">
        <v>2689742800</v>
      </c>
      <c r="E9" s="135">
        <f>E8+C9-D9</f>
        <v>174230090.94000006</v>
      </c>
    </row>
    <row r="10" spans="2:6" ht="15.75" thickBot="1" x14ac:dyDescent="0.3">
      <c r="B10" s="123" t="s">
        <v>91</v>
      </c>
      <c r="C10" s="124">
        <v>2697154165</v>
      </c>
      <c r="D10" s="124">
        <v>2780000000</v>
      </c>
      <c r="E10" s="137">
        <f>E9+C10-D10</f>
        <v>91384255.940000057</v>
      </c>
      <c r="F10" s="138" t="s">
        <v>105</v>
      </c>
    </row>
    <row r="11" spans="2:6" x14ac:dyDescent="0.25">
      <c r="B11" s="123" t="s">
        <v>92</v>
      </c>
      <c r="C11" s="124"/>
      <c r="D11" s="124"/>
      <c r="E11" s="136"/>
    </row>
    <row r="12" spans="2:6" x14ac:dyDescent="0.25">
      <c r="B12" s="123" t="s">
        <v>93</v>
      </c>
      <c r="C12" s="124"/>
      <c r="D12" s="124"/>
      <c r="E12" s="124"/>
    </row>
    <row r="13" spans="2:6" x14ac:dyDescent="0.25">
      <c r="B13" s="123" t="s">
        <v>94</v>
      </c>
      <c r="C13" s="124"/>
      <c r="D13" s="124"/>
      <c r="E13" s="124"/>
    </row>
    <row r="14" spans="2:6" x14ac:dyDescent="0.25">
      <c r="B14" s="123" t="s">
        <v>95</v>
      </c>
      <c r="C14" s="124"/>
      <c r="D14" s="124"/>
      <c r="E14" s="124"/>
    </row>
    <row r="15" spans="2:6" x14ac:dyDescent="0.25">
      <c r="B15" s="123" t="s">
        <v>96</v>
      </c>
      <c r="C15" s="124"/>
      <c r="D15" s="124"/>
      <c r="E15" s="124"/>
    </row>
    <row r="16" spans="2:6" x14ac:dyDescent="0.25">
      <c r="B16" s="123" t="s">
        <v>97</v>
      </c>
      <c r="C16" s="124"/>
      <c r="D16" s="124"/>
      <c r="E16" s="124"/>
    </row>
    <row r="17" spans="2:5" x14ac:dyDescent="0.25">
      <c r="B17" s="123" t="s">
        <v>98</v>
      </c>
      <c r="C17" s="124"/>
      <c r="D17" s="124"/>
      <c r="E17" s="124"/>
    </row>
    <row r="18" spans="2:5" x14ac:dyDescent="0.25">
      <c r="B18" s="123" t="s">
        <v>101</v>
      </c>
      <c r="C18" s="124"/>
      <c r="D18" s="124"/>
      <c r="E18" s="124"/>
    </row>
    <row r="19" spans="2:5" x14ac:dyDescent="0.25">
      <c r="B19" s="123" t="s">
        <v>99</v>
      </c>
      <c r="C19" s="124"/>
      <c r="D19" s="124"/>
      <c r="E19" s="124"/>
    </row>
    <row r="20" spans="2:5" ht="18.75" x14ac:dyDescent="0.3">
      <c r="B20" s="122" t="s">
        <v>100</v>
      </c>
      <c r="C20" s="125">
        <f>SUM(C7:C19)</f>
        <v>8268486553.9400005</v>
      </c>
      <c r="D20" s="125">
        <f>SUM(D7:D19)</f>
        <v>8177102298</v>
      </c>
      <c r="E20" s="140">
        <f>C20-D20</f>
        <v>91384255.940000534</v>
      </c>
    </row>
    <row r="22" spans="2:5" x14ac:dyDescent="0.25">
      <c r="C22" s="133"/>
    </row>
    <row r="23" spans="2:5" x14ac:dyDescent="0.25">
      <c r="B23" s="105" t="s">
        <v>106</v>
      </c>
      <c r="E23" s="119">
        <f>C7</f>
        <v>177024058.93999997</v>
      </c>
    </row>
  </sheetData>
  <sheetProtection algorithmName="SHA-512" hashValue="OEo55Gv/4446J7BjlXXKQo/iJhwvFEU4/EUwKRMqH4MsAKnK/8VAQr1Pegc8c8h8h4TXUxU8+TchxUBz8FtS4w==" saltValue="x2Y5zNfqNBh4ZKtg9MSHiQ==" spinCount="100000" sheet="1" objects="1" scenarios="1" selectLockedCells="1" selectUnlockedCells="1"/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34"/>
  <sheetViews>
    <sheetView zoomScale="124" workbookViewId="0">
      <selection activeCell="C1" sqref="C1"/>
    </sheetView>
  </sheetViews>
  <sheetFormatPr baseColWidth="10" defaultRowHeight="15" x14ac:dyDescent="0.25"/>
  <cols>
    <col min="1" max="1" width="14.5703125" customWidth="1"/>
    <col min="2" max="2" width="111.85546875" customWidth="1"/>
    <col min="3" max="3" width="29.85546875" customWidth="1"/>
    <col min="4" max="4" width="28.28515625" customWidth="1"/>
    <col min="5" max="5" width="26.28515625" customWidth="1"/>
    <col min="6" max="6" width="21" customWidth="1"/>
    <col min="7" max="7" width="16.85546875" hidden="1" customWidth="1"/>
    <col min="8" max="8" width="20.28515625" hidden="1" customWidth="1"/>
    <col min="9" max="9" width="19.5703125" hidden="1" customWidth="1"/>
    <col min="10" max="10" width="16.42578125" customWidth="1"/>
    <col min="11" max="11" width="16.140625" customWidth="1"/>
    <col min="12" max="12" width="16.7109375" customWidth="1"/>
    <col min="13" max="13" width="16.5703125" customWidth="1"/>
    <col min="14" max="14" width="20.5703125" customWidth="1"/>
    <col min="15" max="15" width="16.85546875" customWidth="1"/>
    <col min="16" max="16" width="20.85546875" customWidth="1"/>
    <col min="255" max="255" width="14.5703125" customWidth="1"/>
    <col min="256" max="256" width="85.42578125" customWidth="1"/>
    <col min="257" max="257" width="30" customWidth="1"/>
    <col min="258" max="258" width="33.140625" customWidth="1"/>
    <col min="259" max="259" width="18.7109375" customWidth="1"/>
    <col min="260" max="260" width="21.5703125" customWidth="1"/>
    <col min="261" max="262" width="16.85546875" bestFit="1" customWidth="1"/>
    <col min="511" max="511" width="14.5703125" customWidth="1"/>
    <col min="512" max="512" width="85.42578125" customWidth="1"/>
    <col min="513" max="513" width="30" customWidth="1"/>
    <col min="514" max="514" width="33.140625" customWidth="1"/>
    <col min="515" max="515" width="18.7109375" customWidth="1"/>
    <col min="516" max="516" width="21.5703125" customWidth="1"/>
    <col min="517" max="518" width="16.85546875" bestFit="1" customWidth="1"/>
    <col min="767" max="767" width="14.5703125" customWidth="1"/>
    <col min="768" max="768" width="85.42578125" customWidth="1"/>
    <col min="769" max="769" width="30" customWidth="1"/>
    <col min="770" max="770" width="33.140625" customWidth="1"/>
    <col min="771" max="771" width="18.7109375" customWidth="1"/>
    <col min="772" max="772" width="21.5703125" customWidth="1"/>
    <col min="773" max="774" width="16.85546875" bestFit="1" customWidth="1"/>
    <col min="1023" max="1023" width="14.5703125" customWidth="1"/>
    <col min="1024" max="1024" width="85.42578125" customWidth="1"/>
    <col min="1025" max="1025" width="30" customWidth="1"/>
    <col min="1026" max="1026" width="33.140625" customWidth="1"/>
    <col min="1027" max="1027" width="18.7109375" customWidth="1"/>
    <col min="1028" max="1028" width="21.5703125" customWidth="1"/>
    <col min="1029" max="1030" width="16.85546875" bestFit="1" customWidth="1"/>
    <col min="1279" max="1279" width="14.5703125" customWidth="1"/>
    <col min="1280" max="1280" width="85.42578125" customWidth="1"/>
    <col min="1281" max="1281" width="30" customWidth="1"/>
    <col min="1282" max="1282" width="33.140625" customWidth="1"/>
    <col min="1283" max="1283" width="18.7109375" customWidth="1"/>
    <col min="1284" max="1284" width="21.5703125" customWidth="1"/>
    <col min="1285" max="1286" width="16.85546875" bestFit="1" customWidth="1"/>
    <col min="1535" max="1535" width="14.5703125" customWidth="1"/>
    <col min="1536" max="1536" width="85.42578125" customWidth="1"/>
    <col min="1537" max="1537" width="30" customWidth="1"/>
    <col min="1538" max="1538" width="33.140625" customWidth="1"/>
    <col min="1539" max="1539" width="18.7109375" customWidth="1"/>
    <col min="1540" max="1540" width="21.5703125" customWidth="1"/>
    <col min="1541" max="1542" width="16.85546875" bestFit="1" customWidth="1"/>
    <col min="1791" max="1791" width="14.5703125" customWidth="1"/>
    <col min="1792" max="1792" width="85.42578125" customWidth="1"/>
    <col min="1793" max="1793" width="30" customWidth="1"/>
    <col min="1794" max="1794" width="33.140625" customWidth="1"/>
    <col min="1795" max="1795" width="18.7109375" customWidth="1"/>
    <col min="1796" max="1796" width="21.5703125" customWidth="1"/>
    <col min="1797" max="1798" width="16.85546875" bestFit="1" customWidth="1"/>
    <col min="2047" max="2047" width="14.5703125" customWidth="1"/>
    <col min="2048" max="2048" width="85.42578125" customWidth="1"/>
    <col min="2049" max="2049" width="30" customWidth="1"/>
    <col min="2050" max="2050" width="33.140625" customWidth="1"/>
    <col min="2051" max="2051" width="18.7109375" customWidth="1"/>
    <col min="2052" max="2052" width="21.5703125" customWidth="1"/>
    <col min="2053" max="2054" width="16.85546875" bestFit="1" customWidth="1"/>
    <col min="2303" max="2303" width="14.5703125" customWidth="1"/>
    <col min="2304" max="2304" width="85.42578125" customWidth="1"/>
    <col min="2305" max="2305" width="30" customWidth="1"/>
    <col min="2306" max="2306" width="33.140625" customWidth="1"/>
    <col min="2307" max="2307" width="18.7109375" customWidth="1"/>
    <col min="2308" max="2308" width="21.5703125" customWidth="1"/>
    <col min="2309" max="2310" width="16.85546875" bestFit="1" customWidth="1"/>
    <col min="2559" max="2559" width="14.5703125" customWidth="1"/>
    <col min="2560" max="2560" width="85.42578125" customWidth="1"/>
    <col min="2561" max="2561" width="30" customWidth="1"/>
    <col min="2562" max="2562" width="33.140625" customWidth="1"/>
    <col min="2563" max="2563" width="18.7109375" customWidth="1"/>
    <col min="2564" max="2564" width="21.5703125" customWidth="1"/>
    <col min="2565" max="2566" width="16.85546875" bestFit="1" customWidth="1"/>
    <col min="2815" max="2815" width="14.5703125" customWidth="1"/>
    <col min="2816" max="2816" width="85.42578125" customWidth="1"/>
    <col min="2817" max="2817" width="30" customWidth="1"/>
    <col min="2818" max="2818" width="33.140625" customWidth="1"/>
    <col min="2819" max="2819" width="18.7109375" customWidth="1"/>
    <col min="2820" max="2820" width="21.5703125" customWidth="1"/>
    <col min="2821" max="2822" width="16.85546875" bestFit="1" customWidth="1"/>
    <col min="3071" max="3071" width="14.5703125" customWidth="1"/>
    <col min="3072" max="3072" width="85.42578125" customWidth="1"/>
    <col min="3073" max="3073" width="30" customWidth="1"/>
    <col min="3074" max="3074" width="33.140625" customWidth="1"/>
    <col min="3075" max="3075" width="18.7109375" customWidth="1"/>
    <col min="3076" max="3076" width="21.5703125" customWidth="1"/>
    <col min="3077" max="3078" width="16.85546875" bestFit="1" customWidth="1"/>
    <col min="3327" max="3327" width="14.5703125" customWidth="1"/>
    <col min="3328" max="3328" width="85.42578125" customWidth="1"/>
    <col min="3329" max="3329" width="30" customWidth="1"/>
    <col min="3330" max="3330" width="33.140625" customWidth="1"/>
    <col min="3331" max="3331" width="18.7109375" customWidth="1"/>
    <col min="3332" max="3332" width="21.5703125" customWidth="1"/>
    <col min="3333" max="3334" width="16.85546875" bestFit="1" customWidth="1"/>
    <col min="3583" max="3583" width="14.5703125" customWidth="1"/>
    <col min="3584" max="3584" width="85.42578125" customWidth="1"/>
    <col min="3585" max="3585" width="30" customWidth="1"/>
    <col min="3586" max="3586" width="33.140625" customWidth="1"/>
    <col min="3587" max="3587" width="18.7109375" customWidth="1"/>
    <col min="3588" max="3588" width="21.5703125" customWidth="1"/>
    <col min="3589" max="3590" width="16.85546875" bestFit="1" customWidth="1"/>
    <col min="3839" max="3839" width="14.5703125" customWidth="1"/>
    <col min="3840" max="3840" width="85.42578125" customWidth="1"/>
    <col min="3841" max="3841" width="30" customWidth="1"/>
    <col min="3842" max="3842" width="33.140625" customWidth="1"/>
    <col min="3843" max="3843" width="18.7109375" customWidth="1"/>
    <col min="3844" max="3844" width="21.5703125" customWidth="1"/>
    <col min="3845" max="3846" width="16.85546875" bestFit="1" customWidth="1"/>
    <col min="4095" max="4095" width="14.5703125" customWidth="1"/>
    <col min="4096" max="4096" width="85.42578125" customWidth="1"/>
    <col min="4097" max="4097" width="30" customWidth="1"/>
    <col min="4098" max="4098" width="33.140625" customWidth="1"/>
    <col min="4099" max="4099" width="18.7109375" customWidth="1"/>
    <col min="4100" max="4100" width="21.5703125" customWidth="1"/>
    <col min="4101" max="4102" width="16.85546875" bestFit="1" customWidth="1"/>
    <col min="4351" max="4351" width="14.5703125" customWidth="1"/>
    <col min="4352" max="4352" width="85.42578125" customWidth="1"/>
    <col min="4353" max="4353" width="30" customWidth="1"/>
    <col min="4354" max="4354" width="33.140625" customWidth="1"/>
    <col min="4355" max="4355" width="18.7109375" customWidth="1"/>
    <col min="4356" max="4356" width="21.5703125" customWidth="1"/>
    <col min="4357" max="4358" width="16.85546875" bestFit="1" customWidth="1"/>
    <col min="4607" max="4607" width="14.5703125" customWidth="1"/>
    <col min="4608" max="4608" width="85.42578125" customWidth="1"/>
    <col min="4609" max="4609" width="30" customWidth="1"/>
    <col min="4610" max="4610" width="33.140625" customWidth="1"/>
    <col min="4611" max="4611" width="18.7109375" customWidth="1"/>
    <col min="4612" max="4612" width="21.5703125" customWidth="1"/>
    <col min="4613" max="4614" width="16.85546875" bestFit="1" customWidth="1"/>
    <col min="4863" max="4863" width="14.5703125" customWidth="1"/>
    <col min="4864" max="4864" width="85.42578125" customWidth="1"/>
    <col min="4865" max="4865" width="30" customWidth="1"/>
    <col min="4866" max="4866" width="33.140625" customWidth="1"/>
    <col min="4867" max="4867" width="18.7109375" customWidth="1"/>
    <col min="4868" max="4868" width="21.5703125" customWidth="1"/>
    <col min="4869" max="4870" width="16.85546875" bestFit="1" customWidth="1"/>
    <col min="5119" max="5119" width="14.5703125" customWidth="1"/>
    <col min="5120" max="5120" width="85.42578125" customWidth="1"/>
    <col min="5121" max="5121" width="30" customWidth="1"/>
    <col min="5122" max="5122" width="33.140625" customWidth="1"/>
    <col min="5123" max="5123" width="18.7109375" customWidth="1"/>
    <col min="5124" max="5124" width="21.5703125" customWidth="1"/>
    <col min="5125" max="5126" width="16.85546875" bestFit="1" customWidth="1"/>
    <col min="5375" max="5375" width="14.5703125" customWidth="1"/>
    <col min="5376" max="5376" width="85.42578125" customWidth="1"/>
    <col min="5377" max="5377" width="30" customWidth="1"/>
    <col min="5378" max="5378" width="33.140625" customWidth="1"/>
    <col min="5379" max="5379" width="18.7109375" customWidth="1"/>
    <col min="5380" max="5380" width="21.5703125" customWidth="1"/>
    <col min="5381" max="5382" width="16.85546875" bestFit="1" customWidth="1"/>
    <col min="5631" max="5631" width="14.5703125" customWidth="1"/>
    <col min="5632" max="5632" width="85.42578125" customWidth="1"/>
    <col min="5633" max="5633" width="30" customWidth="1"/>
    <col min="5634" max="5634" width="33.140625" customWidth="1"/>
    <col min="5635" max="5635" width="18.7109375" customWidth="1"/>
    <col min="5636" max="5636" width="21.5703125" customWidth="1"/>
    <col min="5637" max="5638" width="16.85546875" bestFit="1" customWidth="1"/>
    <col min="5887" max="5887" width="14.5703125" customWidth="1"/>
    <col min="5888" max="5888" width="85.42578125" customWidth="1"/>
    <col min="5889" max="5889" width="30" customWidth="1"/>
    <col min="5890" max="5890" width="33.140625" customWidth="1"/>
    <col min="5891" max="5891" width="18.7109375" customWidth="1"/>
    <col min="5892" max="5892" width="21.5703125" customWidth="1"/>
    <col min="5893" max="5894" width="16.85546875" bestFit="1" customWidth="1"/>
    <col min="6143" max="6143" width="14.5703125" customWidth="1"/>
    <col min="6144" max="6144" width="85.42578125" customWidth="1"/>
    <col min="6145" max="6145" width="30" customWidth="1"/>
    <col min="6146" max="6146" width="33.140625" customWidth="1"/>
    <col min="6147" max="6147" width="18.7109375" customWidth="1"/>
    <col min="6148" max="6148" width="21.5703125" customWidth="1"/>
    <col min="6149" max="6150" width="16.85546875" bestFit="1" customWidth="1"/>
    <col min="6399" max="6399" width="14.5703125" customWidth="1"/>
    <col min="6400" max="6400" width="85.42578125" customWidth="1"/>
    <col min="6401" max="6401" width="30" customWidth="1"/>
    <col min="6402" max="6402" width="33.140625" customWidth="1"/>
    <col min="6403" max="6403" width="18.7109375" customWidth="1"/>
    <col min="6404" max="6404" width="21.5703125" customWidth="1"/>
    <col min="6405" max="6406" width="16.85546875" bestFit="1" customWidth="1"/>
    <col min="6655" max="6655" width="14.5703125" customWidth="1"/>
    <col min="6656" max="6656" width="85.42578125" customWidth="1"/>
    <col min="6657" max="6657" width="30" customWidth="1"/>
    <col min="6658" max="6658" width="33.140625" customWidth="1"/>
    <col min="6659" max="6659" width="18.7109375" customWidth="1"/>
    <col min="6660" max="6660" width="21.5703125" customWidth="1"/>
    <col min="6661" max="6662" width="16.85546875" bestFit="1" customWidth="1"/>
    <col min="6911" max="6911" width="14.5703125" customWidth="1"/>
    <col min="6912" max="6912" width="85.42578125" customWidth="1"/>
    <col min="6913" max="6913" width="30" customWidth="1"/>
    <col min="6914" max="6914" width="33.140625" customWidth="1"/>
    <col min="6915" max="6915" width="18.7109375" customWidth="1"/>
    <col min="6916" max="6916" width="21.5703125" customWidth="1"/>
    <col min="6917" max="6918" width="16.85546875" bestFit="1" customWidth="1"/>
    <col min="7167" max="7167" width="14.5703125" customWidth="1"/>
    <col min="7168" max="7168" width="85.42578125" customWidth="1"/>
    <col min="7169" max="7169" width="30" customWidth="1"/>
    <col min="7170" max="7170" width="33.140625" customWidth="1"/>
    <col min="7171" max="7171" width="18.7109375" customWidth="1"/>
    <col min="7172" max="7172" width="21.5703125" customWidth="1"/>
    <col min="7173" max="7174" width="16.85546875" bestFit="1" customWidth="1"/>
    <col min="7423" max="7423" width="14.5703125" customWidth="1"/>
    <col min="7424" max="7424" width="85.42578125" customWidth="1"/>
    <col min="7425" max="7425" width="30" customWidth="1"/>
    <col min="7426" max="7426" width="33.140625" customWidth="1"/>
    <col min="7427" max="7427" width="18.7109375" customWidth="1"/>
    <col min="7428" max="7428" width="21.5703125" customWidth="1"/>
    <col min="7429" max="7430" width="16.85546875" bestFit="1" customWidth="1"/>
    <col min="7679" max="7679" width="14.5703125" customWidth="1"/>
    <col min="7680" max="7680" width="85.42578125" customWidth="1"/>
    <col min="7681" max="7681" width="30" customWidth="1"/>
    <col min="7682" max="7682" width="33.140625" customWidth="1"/>
    <col min="7683" max="7683" width="18.7109375" customWidth="1"/>
    <col min="7684" max="7684" width="21.5703125" customWidth="1"/>
    <col min="7685" max="7686" width="16.85546875" bestFit="1" customWidth="1"/>
    <col min="7935" max="7935" width="14.5703125" customWidth="1"/>
    <col min="7936" max="7936" width="85.42578125" customWidth="1"/>
    <col min="7937" max="7937" width="30" customWidth="1"/>
    <col min="7938" max="7938" width="33.140625" customWidth="1"/>
    <col min="7939" max="7939" width="18.7109375" customWidth="1"/>
    <col min="7940" max="7940" width="21.5703125" customWidth="1"/>
    <col min="7941" max="7942" width="16.85546875" bestFit="1" customWidth="1"/>
    <col min="8191" max="8191" width="14.5703125" customWidth="1"/>
    <col min="8192" max="8192" width="85.42578125" customWidth="1"/>
    <col min="8193" max="8193" width="30" customWidth="1"/>
    <col min="8194" max="8194" width="33.140625" customWidth="1"/>
    <col min="8195" max="8195" width="18.7109375" customWidth="1"/>
    <col min="8196" max="8196" width="21.5703125" customWidth="1"/>
    <col min="8197" max="8198" width="16.85546875" bestFit="1" customWidth="1"/>
    <col min="8447" max="8447" width="14.5703125" customWidth="1"/>
    <col min="8448" max="8448" width="85.42578125" customWidth="1"/>
    <col min="8449" max="8449" width="30" customWidth="1"/>
    <col min="8450" max="8450" width="33.140625" customWidth="1"/>
    <col min="8451" max="8451" width="18.7109375" customWidth="1"/>
    <col min="8452" max="8452" width="21.5703125" customWidth="1"/>
    <col min="8453" max="8454" width="16.85546875" bestFit="1" customWidth="1"/>
    <col min="8703" max="8703" width="14.5703125" customWidth="1"/>
    <col min="8704" max="8704" width="85.42578125" customWidth="1"/>
    <col min="8705" max="8705" width="30" customWidth="1"/>
    <col min="8706" max="8706" width="33.140625" customWidth="1"/>
    <col min="8707" max="8707" width="18.7109375" customWidth="1"/>
    <col min="8708" max="8708" width="21.5703125" customWidth="1"/>
    <col min="8709" max="8710" width="16.85546875" bestFit="1" customWidth="1"/>
    <col min="8959" max="8959" width="14.5703125" customWidth="1"/>
    <col min="8960" max="8960" width="85.42578125" customWidth="1"/>
    <col min="8961" max="8961" width="30" customWidth="1"/>
    <col min="8962" max="8962" width="33.140625" customWidth="1"/>
    <col min="8963" max="8963" width="18.7109375" customWidth="1"/>
    <col min="8964" max="8964" width="21.5703125" customWidth="1"/>
    <col min="8965" max="8966" width="16.85546875" bestFit="1" customWidth="1"/>
    <col min="9215" max="9215" width="14.5703125" customWidth="1"/>
    <col min="9216" max="9216" width="85.42578125" customWidth="1"/>
    <col min="9217" max="9217" width="30" customWidth="1"/>
    <col min="9218" max="9218" width="33.140625" customWidth="1"/>
    <col min="9219" max="9219" width="18.7109375" customWidth="1"/>
    <col min="9220" max="9220" width="21.5703125" customWidth="1"/>
    <col min="9221" max="9222" width="16.85546875" bestFit="1" customWidth="1"/>
    <col min="9471" max="9471" width="14.5703125" customWidth="1"/>
    <col min="9472" max="9472" width="85.42578125" customWidth="1"/>
    <col min="9473" max="9473" width="30" customWidth="1"/>
    <col min="9474" max="9474" width="33.140625" customWidth="1"/>
    <col min="9475" max="9475" width="18.7109375" customWidth="1"/>
    <col min="9476" max="9476" width="21.5703125" customWidth="1"/>
    <col min="9477" max="9478" width="16.85546875" bestFit="1" customWidth="1"/>
    <col min="9727" max="9727" width="14.5703125" customWidth="1"/>
    <col min="9728" max="9728" width="85.42578125" customWidth="1"/>
    <col min="9729" max="9729" width="30" customWidth="1"/>
    <col min="9730" max="9730" width="33.140625" customWidth="1"/>
    <col min="9731" max="9731" width="18.7109375" customWidth="1"/>
    <col min="9732" max="9732" width="21.5703125" customWidth="1"/>
    <col min="9733" max="9734" width="16.85546875" bestFit="1" customWidth="1"/>
    <col min="9983" max="9983" width="14.5703125" customWidth="1"/>
    <col min="9984" max="9984" width="85.42578125" customWidth="1"/>
    <col min="9985" max="9985" width="30" customWidth="1"/>
    <col min="9986" max="9986" width="33.140625" customWidth="1"/>
    <col min="9987" max="9987" width="18.7109375" customWidth="1"/>
    <col min="9988" max="9988" width="21.5703125" customWidth="1"/>
    <col min="9989" max="9990" width="16.85546875" bestFit="1" customWidth="1"/>
    <col min="10239" max="10239" width="14.5703125" customWidth="1"/>
    <col min="10240" max="10240" width="85.42578125" customWidth="1"/>
    <col min="10241" max="10241" width="30" customWidth="1"/>
    <col min="10242" max="10242" width="33.140625" customWidth="1"/>
    <col min="10243" max="10243" width="18.7109375" customWidth="1"/>
    <col min="10244" max="10244" width="21.5703125" customWidth="1"/>
    <col min="10245" max="10246" width="16.85546875" bestFit="1" customWidth="1"/>
    <col min="10495" max="10495" width="14.5703125" customWidth="1"/>
    <col min="10496" max="10496" width="85.42578125" customWidth="1"/>
    <col min="10497" max="10497" width="30" customWidth="1"/>
    <col min="10498" max="10498" width="33.140625" customWidth="1"/>
    <col min="10499" max="10499" width="18.7109375" customWidth="1"/>
    <col min="10500" max="10500" width="21.5703125" customWidth="1"/>
    <col min="10501" max="10502" width="16.85546875" bestFit="1" customWidth="1"/>
    <col min="10751" max="10751" width="14.5703125" customWidth="1"/>
    <col min="10752" max="10752" width="85.42578125" customWidth="1"/>
    <col min="10753" max="10753" width="30" customWidth="1"/>
    <col min="10754" max="10754" width="33.140625" customWidth="1"/>
    <col min="10755" max="10755" width="18.7109375" customWidth="1"/>
    <col min="10756" max="10756" width="21.5703125" customWidth="1"/>
    <col min="10757" max="10758" width="16.85546875" bestFit="1" customWidth="1"/>
    <col min="11007" max="11007" width="14.5703125" customWidth="1"/>
    <col min="11008" max="11008" width="85.42578125" customWidth="1"/>
    <col min="11009" max="11009" width="30" customWidth="1"/>
    <col min="11010" max="11010" width="33.140625" customWidth="1"/>
    <col min="11011" max="11011" width="18.7109375" customWidth="1"/>
    <col min="11012" max="11012" width="21.5703125" customWidth="1"/>
    <col min="11013" max="11014" width="16.85546875" bestFit="1" customWidth="1"/>
    <col min="11263" max="11263" width="14.5703125" customWidth="1"/>
    <col min="11264" max="11264" width="85.42578125" customWidth="1"/>
    <col min="11265" max="11265" width="30" customWidth="1"/>
    <col min="11266" max="11266" width="33.140625" customWidth="1"/>
    <col min="11267" max="11267" width="18.7109375" customWidth="1"/>
    <col min="11268" max="11268" width="21.5703125" customWidth="1"/>
    <col min="11269" max="11270" width="16.85546875" bestFit="1" customWidth="1"/>
    <col min="11519" max="11519" width="14.5703125" customWidth="1"/>
    <col min="11520" max="11520" width="85.42578125" customWidth="1"/>
    <col min="11521" max="11521" width="30" customWidth="1"/>
    <col min="11522" max="11522" width="33.140625" customWidth="1"/>
    <col min="11523" max="11523" width="18.7109375" customWidth="1"/>
    <col min="11524" max="11524" width="21.5703125" customWidth="1"/>
    <col min="11525" max="11526" width="16.85546875" bestFit="1" customWidth="1"/>
    <col min="11775" max="11775" width="14.5703125" customWidth="1"/>
    <col min="11776" max="11776" width="85.42578125" customWidth="1"/>
    <col min="11777" max="11777" width="30" customWidth="1"/>
    <col min="11778" max="11778" width="33.140625" customWidth="1"/>
    <col min="11779" max="11779" width="18.7109375" customWidth="1"/>
    <col min="11780" max="11780" width="21.5703125" customWidth="1"/>
    <col min="11781" max="11782" width="16.85546875" bestFit="1" customWidth="1"/>
    <col min="12031" max="12031" width="14.5703125" customWidth="1"/>
    <col min="12032" max="12032" width="85.42578125" customWidth="1"/>
    <col min="12033" max="12033" width="30" customWidth="1"/>
    <col min="12034" max="12034" width="33.140625" customWidth="1"/>
    <col min="12035" max="12035" width="18.7109375" customWidth="1"/>
    <col min="12036" max="12036" width="21.5703125" customWidth="1"/>
    <col min="12037" max="12038" width="16.85546875" bestFit="1" customWidth="1"/>
    <col min="12287" max="12287" width="14.5703125" customWidth="1"/>
    <col min="12288" max="12288" width="85.42578125" customWidth="1"/>
    <col min="12289" max="12289" width="30" customWidth="1"/>
    <col min="12290" max="12290" width="33.140625" customWidth="1"/>
    <col min="12291" max="12291" width="18.7109375" customWidth="1"/>
    <col min="12292" max="12292" width="21.5703125" customWidth="1"/>
    <col min="12293" max="12294" width="16.85546875" bestFit="1" customWidth="1"/>
    <col min="12543" max="12543" width="14.5703125" customWidth="1"/>
    <col min="12544" max="12544" width="85.42578125" customWidth="1"/>
    <col min="12545" max="12545" width="30" customWidth="1"/>
    <col min="12546" max="12546" width="33.140625" customWidth="1"/>
    <col min="12547" max="12547" width="18.7109375" customWidth="1"/>
    <col min="12548" max="12548" width="21.5703125" customWidth="1"/>
    <col min="12549" max="12550" width="16.85546875" bestFit="1" customWidth="1"/>
    <col min="12799" max="12799" width="14.5703125" customWidth="1"/>
    <col min="12800" max="12800" width="85.42578125" customWidth="1"/>
    <col min="12801" max="12801" width="30" customWidth="1"/>
    <col min="12802" max="12802" width="33.140625" customWidth="1"/>
    <col min="12803" max="12803" width="18.7109375" customWidth="1"/>
    <col min="12804" max="12804" width="21.5703125" customWidth="1"/>
    <col min="12805" max="12806" width="16.85546875" bestFit="1" customWidth="1"/>
    <col min="13055" max="13055" width="14.5703125" customWidth="1"/>
    <col min="13056" max="13056" width="85.42578125" customWidth="1"/>
    <col min="13057" max="13057" width="30" customWidth="1"/>
    <col min="13058" max="13058" width="33.140625" customWidth="1"/>
    <col min="13059" max="13059" width="18.7109375" customWidth="1"/>
    <col min="13060" max="13060" width="21.5703125" customWidth="1"/>
    <col min="13061" max="13062" width="16.85546875" bestFit="1" customWidth="1"/>
    <col min="13311" max="13311" width="14.5703125" customWidth="1"/>
    <col min="13312" max="13312" width="85.42578125" customWidth="1"/>
    <col min="13313" max="13313" width="30" customWidth="1"/>
    <col min="13314" max="13314" width="33.140625" customWidth="1"/>
    <col min="13315" max="13315" width="18.7109375" customWidth="1"/>
    <col min="13316" max="13316" width="21.5703125" customWidth="1"/>
    <col min="13317" max="13318" width="16.85546875" bestFit="1" customWidth="1"/>
    <col min="13567" max="13567" width="14.5703125" customWidth="1"/>
    <col min="13568" max="13568" width="85.42578125" customWidth="1"/>
    <col min="13569" max="13569" width="30" customWidth="1"/>
    <col min="13570" max="13570" width="33.140625" customWidth="1"/>
    <col min="13571" max="13571" width="18.7109375" customWidth="1"/>
    <col min="13572" max="13572" width="21.5703125" customWidth="1"/>
    <col min="13573" max="13574" width="16.85546875" bestFit="1" customWidth="1"/>
    <col min="13823" max="13823" width="14.5703125" customWidth="1"/>
    <col min="13824" max="13824" width="85.42578125" customWidth="1"/>
    <col min="13825" max="13825" width="30" customWidth="1"/>
    <col min="13826" max="13826" width="33.140625" customWidth="1"/>
    <col min="13827" max="13827" width="18.7109375" customWidth="1"/>
    <col min="13828" max="13828" width="21.5703125" customWidth="1"/>
    <col min="13829" max="13830" width="16.85546875" bestFit="1" customWidth="1"/>
    <col min="14079" max="14079" width="14.5703125" customWidth="1"/>
    <col min="14080" max="14080" width="85.42578125" customWidth="1"/>
    <col min="14081" max="14081" width="30" customWidth="1"/>
    <col min="14082" max="14082" width="33.140625" customWidth="1"/>
    <col min="14083" max="14083" width="18.7109375" customWidth="1"/>
    <col min="14084" max="14084" width="21.5703125" customWidth="1"/>
    <col min="14085" max="14086" width="16.85546875" bestFit="1" customWidth="1"/>
    <col min="14335" max="14335" width="14.5703125" customWidth="1"/>
    <col min="14336" max="14336" width="85.42578125" customWidth="1"/>
    <col min="14337" max="14337" width="30" customWidth="1"/>
    <col min="14338" max="14338" width="33.140625" customWidth="1"/>
    <col min="14339" max="14339" width="18.7109375" customWidth="1"/>
    <col min="14340" max="14340" width="21.5703125" customWidth="1"/>
    <col min="14341" max="14342" width="16.85546875" bestFit="1" customWidth="1"/>
    <col min="14591" max="14591" width="14.5703125" customWidth="1"/>
    <col min="14592" max="14592" width="85.42578125" customWidth="1"/>
    <col min="14593" max="14593" width="30" customWidth="1"/>
    <col min="14594" max="14594" width="33.140625" customWidth="1"/>
    <col min="14595" max="14595" width="18.7109375" customWidth="1"/>
    <col min="14596" max="14596" width="21.5703125" customWidth="1"/>
    <col min="14597" max="14598" width="16.85546875" bestFit="1" customWidth="1"/>
    <col min="14847" max="14847" width="14.5703125" customWidth="1"/>
    <col min="14848" max="14848" width="85.42578125" customWidth="1"/>
    <col min="14849" max="14849" width="30" customWidth="1"/>
    <col min="14850" max="14850" width="33.140625" customWidth="1"/>
    <col min="14851" max="14851" width="18.7109375" customWidth="1"/>
    <col min="14852" max="14852" width="21.5703125" customWidth="1"/>
    <col min="14853" max="14854" width="16.85546875" bestFit="1" customWidth="1"/>
    <col min="15103" max="15103" width="14.5703125" customWidth="1"/>
    <col min="15104" max="15104" width="85.42578125" customWidth="1"/>
    <col min="15105" max="15105" width="30" customWidth="1"/>
    <col min="15106" max="15106" width="33.140625" customWidth="1"/>
    <col min="15107" max="15107" width="18.7109375" customWidth="1"/>
    <col min="15108" max="15108" width="21.5703125" customWidth="1"/>
    <col min="15109" max="15110" width="16.85546875" bestFit="1" customWidth="1"/>
    <col min="15359" max="15359" width="14.5703125" customWidth="1"/>
    <col min="15360" max="15360" width="85.42578125" customWidth="1"/>
    <col min="15361" max="15361" width="30" customWidth="1"/>
    <col min="15362" max="15362" width="33.140625" customWidth="1"/>
    <col min="15363" max="15363" width="18.7109375" customWidth="1"/>
    <col min="15364" max="15364" width="21.5703125" customWidth="1"/>
    <col min="15365" max="15366" width="16.85546875" bestFit="1" customWidth="1"/>
    <col min="15615" max="15615" width="14.5703125" customWidth="1"/>
    <col min="15616" max="15616" width="85.42578125" customWidth="1"/>
    <col min="15617" max="15617" width="30" customWidth="1"/>
    <col min="15618" max="15618" width="33.140625" customWidth="1"/>
    <col min="15619" max="15619" width="18.7109375" customWidth="1"/>
    <col min="15620" max="15620" width="21.5703125" customWidth="1"/>
    <col min="15621" max="15622" width="16.85546875" bestFit="1" customWidth="1"/>
    <col min="15871" max="15871" width="14.5703125" customWidth="1"/>
    <col min="15872" max="15872" width="85.42578125" customWidth="1"/>
    <col min="15873" max="15873" width="30" customWidth="1"/>
    <col min="15874" max="15874" width="33.140625" customWidth="1"/>
    <col min="15875" max="15875" width="18.7109375" customWidth="1"/>
    <col min="15876" max="15876" width="21.5703125" customWidth="1"/>
    <col min="15877" max="15878" width="16.85546875" bestFit="1" customWidth="1"/>
    <col min="16127" max="16127" width="14.5703125" customWidth="1"/>
    <col min="16128" max="16128" width="85.42578125" customWidth="1"/>
    <col min="16129" max="16129" width="30" customWidth="1"/>
    <col min="16130" max="16130" width="33.140625" customWidth="1"/>
    <col min="16131" max="16131" width="18.7109375" customWidth="1"/>
    <col min="16132" max="16132" width="21.5703125" customWidth="1"/>
    <col min="16133" max="16134" width="16.85546875" bestFit="1" customWidth="1"/>
  </cols>
  <sheetData>
    <row r="2" spans="2:5" ht="15.75" thickBot="1" x14ac:dyDescent="0.3"/>
    <row r="3" spans="2:5" ht="30.75" thickBot="1" x14ac:dyDescent="0.3">
      <c r="B3" s="145" t="s">
        <v>20</v>
      </c>
      <c r="C3" s="146"/>
    </row>
    <row r="4" spans="2:5" ht="33" customHeight="1" x14ac:dyDescent="0.25">
      <c r="B4" s="62" t="s">
        <v>0</v>
      </c>
      <c r="C4" s="62" t="s">
        <v>1</v>
      </c>
    </row>
    <row r="5" spans="2:5" ht="21.75" customHeight="1" x14ac:dyDescent="0.25">
      <c r="B5" s="63" t="s">
        <v>21</v>
      </c>
      <c r="C5" s="64">
        <v>425910045866</v>
      </c>
    </row>
    <row r="6" spans="2:5" ht="22.5" customHeight="1" thickBot="1" x14ac:dyDescent="0.3">
      <c r="B6" s="3" t="s">
        <v>22</v>
      </c>
      <c r="C6" s="65">
        <v>1700691238</v>
      </c>
    </row>
    <row r="7" spans="2:5" ht="22.5" customHeight="1" thickBot="1" x14ac:dyDescent="0.3">
      <c r="B7" s="66" t="s">
        <v>2</v>
      </c>
      <c r="C7" s="4">
        <f>C5+C6</f>
        <v>427610737104</v>
      </c>
    </row>
    <row r="8" spans="2:5" ht="18.75" customHeight="1" thickBot="1" x14ac:dyDescent="0.3">
      <c r="B8" s="5" t="s">
        <v>26</v>
      </c>
      <c r="C8" s="6">
        <f>C5</f>
        <v>425910045866</v>
      </c>
    </row>
    <row r="9" spans="2:5" ht="19.5" customHeight="1" thickBot="1" x14ac:dyDescent="0.3">
      <c r="B9" s="7" t="s">
        <v>23</v>
      </c>
      <c r="C9" s="8">
        <v>47963352242</v>
      </c>
      <c r="D9" s="9"/>
    </row>
    <row r="10" spans="2:5" ht="15.75" x14ac:dyDescent="0.25">
      <c r="B10" s="10" t="s">
        <v>25</v>
      </c>
      <c r="C10" s="11">
        <v>1553463009</v>
      </c>
    </row>
    <row r="11" spans="2:5" ht="15.75" x14ac:dyDescent="0.25">
      <c r="B11" s="10" t="s">
        <v>24</v>
      </c>
      <c r="C11" s="11">
        <v>55655532</v>
      </c>
    </row>
    <row r="12" spans="2:5" ht="15.75" x14ac:dyDescent="0.25">
      <c r="B12" s="12" t="s">
        <v>3</v>
      </c>
      <c r="C12" s="13">
        <v>2066117</v>
      </c>
    </row>
    <row r="13" spans="2:5" ht="16.5" thickBot="1" x14ac:dyDescent="0.3">
      <c r="B13" s="12" t="s">
        <v>4</v>
      </c>
      <c r="C13" s="13">
        <v>146755326</v>
      </c>
    </row>
    <row r="14" spans="2:5" ht="16.5" thickBot="1" x14ac:dyDescent="0.3">
      <c r="B14" s="15" t="s">
        <v>5</v>
      </c>
      <c r="C14" s="16">
        <f>C8-C9-C10-C11-C12-C13</f>
        <v>376188753640</v>
      </c>
      <c r="D14" s="17"/>
      <c r="E14" s="14"/>
    </row>
    <row r="15" spans="2:5" ht="16.5" hidden="1" thickBot="1" x14ac:dyDescent="0.3">
      <c r="B15" s="18"/>
      <c r="C15" s="19"/>
    </row>
    <row r="16" spans="2:5" ht="16.5" thickBot="1" x14ac:dyDescent="0.3">
      <c r="B16" s="15" t="s">
        <v>6</v>
      </c>
      <c r="C16" s="20">
        <f>C14</f>
        <v>376188753640</v>
      </c>
      <c r="E16" s="9"/>
    </row>
    <row r="17" spans="2:6" ht="16.5" thickBot="1" x14ac:dyDescent="0.3">
      <c r="B17" s="75" t="s">
        <v>7</v>
      </c>
      <c r="C17" s="16">
        <v>457970042156</v>
      </c>
    </row>
    <row r="18" spans="2:6" ht="16.5" thickBot="1" x14ac:dyDescent="0.3">
      <c r="B18" s="73" t="s">
        <v>32</v>
      </c>
      <c r="C18" s="74">
        <v>1050000000</v>
      </c>
    </row>
    <row r="19" spans="2:6" ht="22.5" customHeight="1" thickBot="1" x14ac:dyDescent="0.35">
      <c r="B19" s="21" t="s">
        <v>8</v>
      </c>
      <c r="C19" s="22">
        <f>C16-C17-C18</f>
        <v>-82831288516</v>
      </c>
      <c r="D19" s="17"/>
      <c r="E19" s="23"/>
    </row>
    <row r="20" spans="2:6" ht="21" thickBot="1" x14ac:dyDescent="0.3">
      <c r="B20" s="21" t="s">
        <v>27</v>
      </c>
      <c r="C20" s="24"/>
      <c r="D20" s="17"/>
    </row>
    <row r="21" spans="2:6" ht="24" thickBot="1" x14ac:dyDescent="0.4">
      <c r="B21" s="25" t="s">
        <v>9</v>
      </c>
      <c r="C21" s="26">
        <f>C19+C20</f>
        <v>-82831288516</v>
      </c>
      <c r="D21" s="17"/>
    </row>
    <row r="22" spans="2:6" ht="21" thickBot="1" x14ac:dyDescent="0.35">
      <c r="B22" s="27" t="s">
        <v>10</v>
      </c>
      <c r="C22" s="26">
        <f>C21</f>
        <v>-82831288516</v>
      </c>
      <c r="D22" s="9"/>
    </row>
    <row r="23" spans="2:6" x14ac:dyDescent="0.25">
      <c r="D23" s="9"/>
    </row>
    <row r="24" spans="2:6" ht="15.75" hidden="1" thickBot="1" x14ac:dyDescent="0.3"/>
    <row r="25" spans="2:6" ht="30.75" hidden="1" thickBot="1" x14ac:dyDescent="0.3">
      <c r="B25" s="145" t="s">
        <v>34</v>
      </c>
      <c r="C25" s="146"/>
    </row>
    <row r="26" spans="2:6" ht="59.25" hidden="1" customHeight="1" thickBot="1" x14ac:dyDescent="0.3">
      <c r="B26" s="2" t="s">
        <v>0</v>
      </c>
      <c r="C26" s="2" t="s">
        <v>1</v>
      </c>
    </row>
    <row r="27" spans="2:6" ht="15" hidden="1" customHeight="1" x14ac:dyDescent="0.25">
      <c r="B27" s="147" t="s">
        <v>29</v>
      </c>
      <c r="C27" s="149">
        <f>C8</f>
        <v>425910045866</v>
      </c>
      <c r="E27" s="144"/>
    </row>
    <row r="28" spans="2:6" ht="15.75" hidden="1" customHeight="1" thickBot="1" x14ac:dyDescent="0.35">
      <c r="B28" s="148"/>
      <c r="C28" s="150"/>
      <c r="D28" s="28"/>
      <c r="E28" s="144"/>
      <c r="F28" s="1"/>
    </row>
    <row r="29" spans="2:6" ht="19.899999999999999" hidden="1" customHeight="1" thickBot="1" x14ac:dyDescent="0.4">
      <c r="B29" s="29" t="s">
        <v>30</v>
      </c>
      <c r="C29" s="30">
        <f>C9</f>
        <v>47963352242</v>
      </c>
      <c r="D29" s="94">
        <v>46038925170</v>
      </c>
      <c r="E29" s="95">
        <f>C29-D29</f>
        <v>1924427072</v>
      </c>
      <c r="F29" t="s">
        <v>33</v>
      </c>
    </row>
    <row r="30" spans="2:6" ht="15" hidden="1" customHeight="1" thickBot="1" x14ac:dyDescent="0.3">
      <c r="B30" s="31"/>
      <c r="C30" s="32"/>
      <c r="E30" s="33"/>
    </row>
    <row r="31" spans="2:6" ht="26.25" hidden="1" x14ac:dyDescent="0.4">
      <c r="B31" s="34" t="s">
        <v>28</v>
      </c>
      <c r="C31" s="67">
        <f>C29</f>
        <v>47963352242</v>
      </c>
      <c r="D31" s="67"/>
      <c r="E31" s="35"/>
    </row>
    <row r="32" spans="2:6" ht="18.75" hidden="1" x14ac:dyDescent="0.3">
      <c r="B32" s="36" t="s">
        <v>31</v>
      </c>
      <c r="C32" s="37">
        <v>39000000000</v>
      </c>
      <c r="D32" s="37">
        <v>40428500000</v>
      </c>
      <c r="E32" s="38">
        <f>D32-C32</f>
        <v>1428500000</v>
      </c>
    </row>
    <row r="33" spans="2:16" ht="18.75" hidden="1" x14ac:dyDescent="0.3">
      <c r="B33" s="36" t="s">
        <v>11</v>
      </c>
      <c r="C33" s="37">
        <v>670000000</v>
      </c>
      <c r="D33" s="37"/>
      <c r="E33" s="39"/>
    </row>
    <row r="34" spans="2:16" ht="18.75" hidden="1" x14ac:dyDescent="0.3">
      <c r="B34" s="36" t="s">
        <v>12</v>
      </c>
      <c r="C34" s="37">
        <f>C35</f>
        <v>1014100000</v>
      </c>
      <c r="D34" s="37"/>
      <c r="E34" s="39"/>
      <c r="P34" s="40"/>
    </row>
    <row r="35" spans="2:16" ht="15.75" hidden="1" x14ac:dyDescent="0.25">
      <c r="B35" s="41" t="s">
        <v>64</v>
      </c>
      <c r="C35" s="42">
        <v>1014100000</v>
      </c>
      <c r="D35" s="43"/>
      <c r="E35" s="44"/>
      <c r="F35" s="9"/>
      <c r="G35" s="9"/>
      <c r="H35" s="9"/>
      <c r="I35" s="9"/>
      <c r="J35" s="9"/>
      <c r="P35" s="45"/>
    </row>
    <row r="36" spans="2:16" ht="21" hidden="1" x14ac:dyDescent="0.35">
      <c r="B36" s="46" t="s">
        <v>13</v>
      </c>
      <c r="C36" s="47">
        <f>C37+C38+C39+C40+C41+C42+C45+C43+C44+C46</f>
        <v>7279252242</v>
      </c>
      <c r="D36" s="47"/>
      <c r="E36" s="47"/>
      <c r="F36" s="14"/>
      <c r="G36" s="14"/>
      <c r="H36" s="14"/>
      <c r="I36" s="14"/>
      <c r="P36" s="45"/>
    </row>
    <row r="37" spans="2:16" hidden="1" x14ac:dyDescent="0.25">
      <c r="B37" s="48" t="s">
        <v>14</v>
      </c>
      <c r="C37" s="49">
        <v>262300000</v>
      </c>
      <c r="D37" s="49"/>
      <c r="E37" s="38"/>
      <c r="F37" s="9"/>
      <c r="G37" s="9"/>
      <c r="H37" s="9"/>
      <c r="I37" s="9"/>
      <c r="J37" s="9"/>
      <c r="K37" s="9"/>
      <c r="L37" s="9"/>
      <c r="M37" s="9"/>
      <c r="N37" s="9"/>
      <c r="P37" s="45"/>
    </row>
    <row r="38" spans="2:16" hidden="1" x14ac:dyDescent="0.25">
      <c r="B38" s="48" t="s">
        <v>15</v>
      </c>
      <c r="C38" s="49">
        <v>707800000</v>
      </c>
      <c r="D38" s="49"/>
      <c r="E38" s="50"/>
      <c r="F38" s="14"/>
      <c r="G38" s="14"/>
      <c r="H38" s="14"/>
      <c r="I38" s="14"/>
      <c r="J38" s="14"/>
      <c r="K38" s="14"/>
      <c r="L38" s="14"/>
      <c r="M38" s="14"/>
      <c r="N38" s="14"/>
      <c r="P38" s="45"/>
    </row>
    <row r="39" spans="2:16" hidden="1" x14ac:dyDescent="0.25">
      <c r="B39" s="51" t="s">
        <v>16</v>
      </c>
      <c r="C39" s="52">
        <v>294800000</v>
      </c>
      <c r="D39" s="49"/>
      <c r="E39" s="53"/>
      <c r="F39" s="14"/>
      <c r="G39" s="14"/>
      <c r="H39" s="14"/>
      <c r="I39" s="14"/>
      <c r="P39" s="45"/>
    </row>
    <row r="40" spans="2:16" hidden="1" x14ac:dyDescent="0.25">
      <c r="B40" s="48" t="s">
        <v>17</v>
      </c>
      <c r="C40" s="54">
        <f>3025728685+5000000</f>
        <v>3030728685</v>
      </c>
      <c r="D40" s="54"/>
      <c r="E40" s="53"/>
      <c r="F40" s="14"/>
      <c r="G40" s="14"/>
      <c r="H40" s="14"/>
      <c r="I40" s="14"/>
      <c r="P40" s="45"/>
    </row>
    <row r="41" spans="2:16" hidden="1" x14ac:dyDescent="0.25">
      <c r="B41" s="48" t="s">
        <v>18</v>
      </c>
      <c r="C41" s="49">
        <v>400000000</v>
      </c>
      <c r="D41" s="49"/>
      <c r="E41" s="53"/>
      <c r="F41" s="14"/>
      <c r="G41" s="14"/>
      <c r="H41" s="14"/>
      <c r="I41" s="14"/>
      <c r="P41" s="45"/>
    </row>
    <row r="42" spans="2:16" hidden="1" x14ac:dyDescent="0.25">
      <c r="B42" s="48" t="s">
        <v>35</v>
      </c>
      <c r="C42" s="49">
        <v>300000000</v>
      </c>
      <c r="D42" s="49"/>
      <c r="E42" s="53"/>
      <c r="F42" s="14"/>
      <c r="G42" s="14"/>
      <c r="H42" s="14"/>
      <c r="I42" s="14"/>
      <c r="P42" s="45"/>
    </row>
    <row r="43" spans="2:16" ht="15.75" hidden="1" x14ac:dyDescent="0.25">
      <c r="B43" s="68" t="s">
        <v>36</v>
      </c>
      <c r="C43" s="69"/>
      <c r="D43" s="70"/>
      <c r="E43" s="71"/>
      <c r="G43" s="14"/>
      <c r="H43" s="14"/>
      <c r="I43" s="14"/>
      <c r="J43" s="14"/>
      <c r="P43" s="45"/>
    </row>
    <row r="44" spans="2:16" ht="15.75" hidden="1" x14ac:dyDescent="0.25">
      <c r="B44" s="68" t="s">
        <v>37</v>
      </c>
      <c r="C44" s="69"/>
      <c r="D44" s="70"/>
      <c r="E44" s="71"/>
      <c r="G44" s="14"/>
      <c r="H44" s="14"/>
      <c r="I44" s="14"/>
      <c r="J44" s="14"/>
      <c r="P44" s="45"/>
    </row>
    <row r="45" spans="2:16" hidden="1" x14ac:dyDescent="0.25">
      <c r="B45" s="85" t="s">
        <v>62</v>
      </c>
      <c r="C45" s="83">
        <v>2147000000</v>
      </c>
      <c r="D45" s="54"/>
      <c r="E45" s="72"/>
      <c r="G45" s="14"/>
      <c r="H45" s="14"/>
      <c r="I45" s="14"/>
      <c r="J45" s="14"/>
      <c r="P45" s="45"/>
    </row>
    <row r="46" spans="2:16" hidden="1" x14ac:dyDescent="0.25">
      <c r="B46" s="48" t="s">
        <v>38</v>
      </c>
      <c r="C46" s="49">
        <v>136623557</v>
      </c>
      <c r="D46" s="49"/>
      <c r="E46" s="55"/>
      <c r="F46" s="9"/>
      <c r="G46" s="9"/>
      <c r="H46" s="9"/>
      <c r="I46" s="9"/>
      <c r="J46" s="9"/>
      <c r="K46" s="9"/>
      <c r="L46" s="9"/>
      <c r="M46" s="14"/>
      <c r="N46" s="14"/>
      <c r="O46" s="14"/>
      <c r="P46" s="45"/>
    </row>
    <row r="47" spans="2:16" ht="21.75" hidden="1" thickBot="1" x14ac:dyDescent="0.4">
      <c r="B47" s="56" t="s">
        <v>19</v>
      </c>
      <c r="C47" s="57">
        <f>C36+C35+C33+C32</f>
        <v>47963352242</v>
      </c>
      <c r="D47" s="57"/>
      <c r="E47" s="58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9"/>
    </row>
    <row r="48" spans="2:16" ht="21.75" hidden="1" thickBot="1" x14ac:dyDescent="0.4">
      <c r="B48" s="59"/>
      <c r="C48" s="60">
        <f>C36-C47</f>
        <v>-40684100000</v>
      </c>
      <c r="E48" s="61"/>
    </row>
    <row r="49" spans="2:10" hidden="1" x14ac:dyDescent="0.25">
      <c r="C49" s="9"/>
      <c r="E49" s="61"/>
    </row>
    <row r="50" spans="2:10" hidden="1" x14ac:dyDescent="0.25">
      <c r="C50" s="9"/>
      <c r="D50" s="9"/>
    </row>
    <row r="51" spans="2:10" hidden="1" x14ac:dyDescent="0.25">
      <c r="B51" s="40" t="s">
        <v>55</v>
      </c>
      <c r="C51" s="9"/>
    </row>
    <row r="52" spans="2:10" hidden="1" x14ac:dyDescent="0.25">
      <c r="B52" s="86" t="s">
        <v>39</v>
      </c>
    </row>
    <row r="53" spans="2:10" hidden="1" x14ac:dyDescent="0.25">
      <c r="B53" t="s">
        <v>56</v>
      </c>
      <c r="C53" s="1">
        <v>300000000</v>
      </c>
      <c r="D53" s="9"/>
    </row>
    <row r="54" spans="2:10" hidden="1" x14ac:dyDescent="0.25">
      <c r="B54" t="s">
        <v>52</v>
      </c>
      <c r="C54" s="1">
        <v>200000000</v>
      </c>
    </row>
    <row r="55" spans="2:10" hidden="1" x14ac:dyDescent="0.25">
      <c r="B55" t="s">
        <v>47</v>
      </c>
      <c r="C55" s="1">
        <v>80000000</v>
      </c>
    </row>
    <row r="56" spans="2:10" hidden="1" x14ac:dyDescent="0.25">
      <c r="B56" t="s">
        <v>57</v>
      </c>
      <c r="C56" s="88">
        <v>42000000</v>
      </c>
    </row>
    <row r="57" spans="2:10" hidden="1" x14ac:dyDescent="0.25">
      <c r="B57" t="s">
        <v>58</v>
      </c>
      <c r="C57" s="88">
        <v>415000000</v>
      </c>
    </row>
    <row r="58" spans="2:10" hidden="1" x14ac:dyDescent="0.25">
      <c r="B58" s="80" t="s">
        <v>59</v>
      </c>
      <c r="C58" s="77">
        <v>400000000</v>
      </c>
    </row>
    <row r="59" spans="2:10" hidden="1" x14ac:dyDescent="0.25">
      <c r="B59" s="80" t="s">
        <v>48</v>
      </c>
      <c r="C59" s="89">
        <v>120000000</v>
      </c>
      <c r="G59" t="s">
        <v>42</v>
      </c>
    </row>
    <row r="60" spans="2:10" hidden="1" x14ac:dyDescent="0.25">
      <c r="B60" t="s">
        <v>63</v>
      </c>
      <c r="C60" s="84">
        <f>980000000-450000000-90000000</f>
        <v>440000000</v>
      </c>
      <c r="G60" t="s">
        <v>60</v>
      </c>
      <c r="H60" s="1">
        <v>80000000</v>
      </c>
      <c r="I60" t="s">
        <v>43</v>
      </c>
    </row>
    <row r="61" spans="2:10" hidden="1" x14ac:dyDescent="0.25">
      <c r="B61" t="s">
        <v>51</v>
      </c>
      <c r="C61" s="90">
        <v>70000000</v>
      </c>
      <c r="D61" s="81"/>
      <c r="G61" t="s">
        <v>61</v>
      </c>
      <c r="H61" s="1">
        <v>80000000</v>
      </c>
      <c r="I61" t="s">
        <v>43</v>
      </c>
    </row>
    <row r="62" spans="2:10" hidden="1" x14ac:dyDescent="0.25">
      <c r="B62" t="s">
        <v>53</v>
      </c>
      <c r="C62" s="91">
        <v>40000000</v>
      </c>
      <c r="D62" s="81"/>
      <c r="G62" t="s">
        <v>40</v>
      </c>
      <c r="H62" s="1">
        <v>65500000</v>
      </c>
      <c r="I62" t="s">
        <v>45</v>
      </c>
    </row>
    <row r="63" spans="2:10" ht="15" hidden="1" customHeight="1" thickBot="1" x14ac:dyDescent="0.3">
      <c r="B63" t="s">
        <v>54</v>
      </c>
      <c r="C63" s="91">
        <v>40000000</v>
      </c>
      <c r="D63" s="76"/>
      <c r="F63" s="1">
        <v>387000000</v>
      </c>
      <c r="G63" t="s">
        <v>41</v>
      </c>
      <c r="H63" s="1">
        <v>3600000</v>
      </c>
      <c r="I63" t="s">
        <v>45</v>
      </c>
      <c r="J63" s="78"/>
    </row>
    <row r="64" spans="2:10" ht="18" hidden="1" customHeight="1" thickBot="1" x14ac:dyDescent="0.3">
      <c r="B64" s="87" t="s">
        <v>68</v>
      </c>
      <c r="C64" s="96">
        <f>SUM(C53:C63)</f>
        <v>2147000000</v>
      </c>
      <c r="D64" s="103">
        <v>1600000000</v>
      </c>
      <c r="E64" s="78">
        <f>C64-D64</f>
        <v>547000000</v>
      </c>
      <c r="F64" s="78">
        <f>E64-E68</f>
        <v>300000000</v>
      </c>
      <c r="G64" t="s">
        <v>44</v>
      </c>
      <c r="H64" s="1">
        <v>134296029</v>
      </c>
      <c r="I64" t="s">
        <v>45</v>
      </c>
    </row>
    <row r="65" spans="2:11" hidden="1" x14ac:dyDescent="0.25">
      <c r="B65" t="s">
        <v>66</v>
      </c>
      <c r="C65" s="92">
        <v>150000000</v>
      </c>
      <c r="D65" s="76"/>
      <c r="E65" s="1">
        <v>300000000</v>
      </c>
      <c r="G65" t="s">
        <v>46</v>
      </c>
      <c r="H65" s="1">
        <v>200000000</v>
      </c>
    </row>
    <row r="66" spans="2:11" ht="15.75" hidden="1" thickBot="1" x14ac:dyDescent="0.3">
      <c r="B66" t="s">
        <v>67</v>
      </c>
      <c r="C66" s="92">
        <v>1000000000</v>
      </c>
      <c r="D66" s="93"/>
      <c r="E66" s="78">
        <f>E64-E65</f>
        <v>247000000</v>
      </c>
      <c r="F66" s="9">
        <f>E64-E99</f>
        <v>82500000</v>
      </c>
      <c r="G66" t="s">
        <v>49</v>
      </c>
      <c r="H66" s="1">
        <v>200000000</v>
      </c>
      <c r="I66" t="s">
        <v>45</v>
      </c>
    </row>
    <row r="67" spans="2:11" ht="15.75" hidden="1" thickBot="1" x14ac:dyDescent="0.3">
      <c r="B67" s="87" t="s">
        <v>69</v>
      </c>
      <c r="C67" s="96">
        <f>SUM(C65:C66)</f>
        <v>1150000000</v>
      </c>
      <c r="D67" s="76"/>
      <c r="E67" s="1">
        <f>F82</f>
        <v>0</v>
      </c>
      <c r="G67" t="s">
        <v>50</v>
      </c>
      <c r="H67" s="1">
        <v>40000000</v>
      </c>
      <c r="I67" t="s">
        <v>45</v>
      </c>
    </row>
    <row r="68" spans="2:11" ht="15.75" hidden="1" thickBot="1" x14ac:dyDescent="0.3">
      <c r="B68" t="s">
        <v>70</v>
      </c>
      <c r="C68" s="92">
        <v>133845366.73999999</v>
      </c>
      <c r="D68" s="81"/>
      <c r="E68" s="78">
        <f>SUM(E66:E67)</f>
        <v>247000000</v>
      </c>
    </row>
    <row r="69" spans="2:11" ht="15.75" hidden="1" thickBot="1" x14ac:dyDescent="0.3">
      <c r="B69" s="87" t="s">
        <v>71</v>
      </c>
      <c r="C69" s="96">
        <f>SUM(C68)</f>
        <v>133845366.73999999</v>
      </c>
      <c r="D69" s="76"/>
      <c r="E69" s="97"/>
    </row>
    <row r="70" spans="2:11" hidden="1" x14ac:dyDescent="0.25">
      <c r="C70" s="79"/>
      <c r="D70" s="81"/>
      <c r="E70" s="104">
        <f>E75+E77</f>
        <v>244500000</v>
      </c>
    </row>
    <row r="71" spans="2:11" hidden="1" x14ac:dyDescent="0.25">
      <c r="C71" s="79"/>
      <c r="D71" s="82"/>
      <c r="E71" s="78">
        <f>E67-E70</f>
        <v>-244500000</v>
      </c>
    </row>
    <row r="72" spans="2:11" hidden="1" x14ac:dyDescent="0.25">
      <c r="C72" s="1"/>
      <c r="D72" s="81"/>
    </row>
    <row r="73" spans="2:11" hidden="1" x14ac:dyDescent="0.25">
      <c r="C73" s="78"/>
      <c r="D73" s="81"/>
      <c r="E73" s="78"/>
      <c r="K73" s="105">
        <v>114300000</v>
      </c>
    </row>
    <row r="74" spans="2:11" ht="15.75" hidden="1" thickBot="1" x14ac:dyDescent="0.3">
      <c r="B74" s="40" t="s">
        <v>72</v>
      </c>
      <c r="D74" s="81"/>
      <c r="F74" s="112" t="s">
        <v>78</v>
      </c>
      <c r="K74" s="105">
        <v>80200000</v>
      </c>
    </row>
    <row r="75" spans="2:11" hidden="1" x14ac:dyDescent="0.25">
      <c r="B75" s="99" t="s">
        <v>65</v>
      </c>
      <c r="C75" s="1">
        <v>200000000</v>
      </c>
      <c r="D75" s="98">
        <v>364300000</v>
      </c>
      <c r="E75" s="104">
        <f>D75-C75</f>
        <v>164300000</v>
      </c>
    </row>
    <row r="76" spans="2:11" hidden="1" x14ac:dyDescent="0.25">
      <c r="B76" s="99" t="s">
        <v>73</v>
      </c>
      <c r="C76" s="1">
        <v>100000000</v>
      </c>
      <c r="D76" s="100">
        <v>65500000</v>
      </c>
      <c r="E76" s="104"/>
      <c r="F76" s="113">
        <f>100000000-D76</f>
        <v>34500000</v>
      </c>
      <c r="K76" s="106">
        <v>100000000</v>
      </c>
    </row>
    <row r="77" spans="2:11" hidden="1" x14ac:dyDescent="0.25">
      <c r="B77" s="99" t="s">
        <v>74</v>
      </c>
      <c r="C77" s="1">
        <f>170000000-17200000</f>
        <v>152800000</v>
      </c>
      <c r="D77" s="100">
        <v>233000000</v>
      </c>
      <c r="E77" s="104">
        <f>D77-C77</f>
        <v>80200000</v>
      </c>
      <c r="F77" s="112"/>
    </row>
    <row r="78" spans="2:11" hidden="1" x14ac:dyDescent="0.25">
      <c r="B78" s="99" t="s">
        <v>75</v>
      </c>
      <c r="C78" s="1">
        <f>135000000+140000000</f>
        <v>275000000</v>
      </c>
      <c r="D78" s="101">
        <v>135300000</v>
      </c>
      <c r="F78" s="114">
        <v>160000000</v>
      </c>
      <c r="G78" t="s">
        <v>76</v>
      </c>
      <c r="J78" s="1">
        <f>C78-D78</f>
        <v>139700000</v>
      </c>
      <c r="K78" s="106">
        <v>100000000</v>
      </c>
    </row>
    <row r="79" spans="2:11" hidden="1" x14ac:dyDescent="0.25">
      <c r="B79" s="99" t="s">
        <v>77</v>
      </c>
      <c r="C79" s="77">
        <f>80000000+20000000</f>
        <v>100000000</v>
      </c>
      <c r="D79" s="101">
        <v>200000000</v>
      </c>
      <c r="E79" s="102">
        <f>D79-C79</f>
        <v>100000000</v>
      </c>
      <c r="K79" s="106">
        <v>100000000</v>
      </c>
    </row>
    <row r="80" spans="2:11" hidden="1" x14ac:dyDescent="0.25">
      <c r="B80" s="99" t="s">
        <v>79</v>
      </c>
      <c r="C80" s="105">
        <v>36700000</v>
      </c>
      <c r="D80" s="101">
        <v>50000000</v>
      </c>
      <c r="E80" s="102">
        <f>D80-C80</f>
        <v>13300000</v>
      </c>
      <c r="K80" s="1">
        <f>SUM(K72:K79)</f>
        <v>494500000</v>
      </c>
    </row>
    <row r="81" spans="2:11" hidden="1" x14ac:dyDescent="0.25">
      <c r="B81" s="99" t="s">
        <v>80</v>
      </c>
      <c r="C81" s="105">
        <v>82500000</v>
      </c>
      <c r="D81" s="101">
        <v>161700000</v>
      </c>
      <c r="E81" s="102">
        <f>D81-C81</f>
        <v>79200000</v>
      </c>
      <c r="K81" s="78">
        <f>E64-K80</f>
        <v>52500000</v>
      </c>
    </row>
    <row r="82" spans="2:11" hidden="1" x14ac:dyDescent="0.25">
      <c r="E82" s="102">
        <f>SUM(E75:E81)</f>
        <v>437000000</v>
      </c>
      <c r="F82" s="102"/>
    </row>
    <row r="83" spans="2:11" hidden="1" x14ac:dyDescent="0.25">
      <c r="D83" s="102"/>
    </row>
    <row r="84" spans="2:11" hidden="1" x14ac:dyDescent="0.25"/>
    <row r="85" spans="2:11" hidden="1" x14ac:dyDescent="0.25">
      <c r="C85" t="s">
        <v>83</v>
      </c>
    </row>
    <row r="86" spans="2:11" hidden="1" x14ac:dyDescent="0.25"/>
    <row r="87" spans="2:11" hidden="1" x14ac:dyDescent="0.25"/>
    <row r="88" spans="2:11" ht="15.75" hidden="1" thickBot="1" x14ac:dyDescent="0.3"/>
    <row r="89" spans="2:11" ht="15.75" hidden="1" thickBot="1" x14ac:dyDescent="0.3">
      <c r="E89" s="107"/>
    </row>
    <row r="90" spans="2:11" ht="15.75" hidden="1" thickBot="1" x14ac:dyDescent="0.3">
      <c r="E90" s="108">
        <v>114300000</v>
      </c>
      <c r="F90" s="110"/>
    </row>
    <row r="91" spans="2:11" ht="15.75" hidden="1" thickBot="1" x14ac:dyDescent="0.3">
      <c r="E91" s="108">
        <v>80200000</v>
      </c>
      <c r="F91" s="108"/>
    </row>
    <row r="92" spans="2:11" ht="15.75" hidden="1" thickBot="1" x14ac:dyDescent="0.3">
      <c r="B92" s="115" t="s">
        <v>79</v>
      </c>
      <c r="C92" s="116">
        <v>50000000</v>
      </c>
      <c r="D92" s="116">
        <f>C80</f>
        <v>36700000</v>
      </c>
      <c r="E92" s="109"/>
      <c r="F92" s="109"/>
    </row>
    <row r="93" spans="2:11" ht="15.75" hidden="1" thickBot="1" x14ac:dyDescent="0.3">
      <c r="B93" s="115" t="s">
        <v>81</v>
      </c>
      <c r="C93" s="116">
        <v>44800000</v>
      </c>
      <c r="D93" s="116">
        <v>44800000</v>
      </c>
      <c r="E93" s="108">
        <v>120000000</v>
      </c>
      <c r="F93" s="108"/>
    </row>
    <row r="94" spans="2:11" ht="15.75" hidden="1" thickBot="1" x14ac:dyDescent="0.3">
      <c r="B94" s="115" t="s">
        <v>80</v>
      </c>
      <c r="C94" s="116">
        <v>161700000</v>
      </c>
      <c r="D94" s="116">
        <v>82500000</v>
      </c>
      <c r="E94" s="109"/>
      <c r="F94" s="109"/>
    </row>
    <row r="95" spans="2:11" ht="15.75" hidden="1" thickBot="1" x14ac:dyDescent="0.3">
      <c r="B95" s="115" t="s">
        <v>82</v>
      </c>
      <c r="C95" s="116">
        <v>38300000</v>
      </c>
      <c r="D95" s="116">
        <v>38300000</v>
      </c>
      <c r="E95" s="109"/>
      <c r="F95" s="109"/>
    </row>
    <row r="96" spans="2:11" ht="15.75" hidden="1" thickBot="1" x14ac:dyDescent="0.3">
      <c r="C96" s="117">
        <f>SUM(C92:C95)</f>
        <v>294800000</v>
      </c>
      <c r="D96" s="117">
        <f>SUM(D92:D95)</f>
        <v>202300000</v>
      </c>
      <c r="E96" s="108">
        <v>100000000</v>
      </c>
      <c r="F96" s="108"/>
    </row>
    <row r="97" spans="5:10" ht="15.75" hidden="1" thickBot="1" x14ac:dyDescent="0.3">
      <c r="E97" s="111">
        <v>10000000</v>
      </c>
      <c r="F97" s="109"/>
    </row>
    <row r="98" spans="5:10" ht="15.75" hidden="1" thickBot="1" x14ac:dyDescent="0.3">
      <c r="E98" s="108">
        <v>40000000</v>
      </c>
      <c r="F98" s="108"/>
    </row>
    <row r="99" spans="5:10" hidden="1" x14ac:dyDescent="0.25">
      <c r="E99" s="106">
        <f>SUM(E90:E98)</f>
        <v>464500000</v>
      </c>
      <c r="F99" s="106"/>
    </row>
    <row r="100" spans="5:10" hidden="1" x14ac:dyDescent="0.25"/>
    <row r="101" spans="5:10" hidden="1" x14ac:dyDescent="0.25">
      <c r="E101" s="1">
        <v>547000000</v>
      </c>
      <c r="F101" s="9">
        <f>E99-E101</f>
        <v>-82500000</v>
      </c>
    </row>
    <row r="102" spans="5:10" hidden="1" x14ac:dyDescent="0.25">
      <c r="J102" s="9"/>
    </row>
    <row r="103" spans="5:10" hidden="1" x14ac:dyDescent="0.25">
      <c r="E103" s="9"/>
    </row>
    <row r="104" spans="5:10" ht="15.75" hidden="1" thickBot="1" x14ac:dyDescent="0.3">
      <c r="E104" s="1">
        <v>161700000</v>
      </c>
      <c r="F104" s="1">
        <v>61700000</v>
      </c>
    </row>
    <row r="105" spans="5:10" ht="15.75" hidden="1" thickBot="1" x14ac:dyDescent="0.3">
      <c r="F105" s="1">
        <v>10000000</v>
      </c>
      <c r="J105" s="110"/>
    </row>
    <row r="106" spans="5:10" ht="15.75" hidden="1" thickBot="1" x14ac:dyDescent="0.3">
      <c r="F106" s="1"/>
      <c r="J106" s="108"/>
    </row>
    <row r="107" spans="5:10" ht="15.75" thickBot="1" x14ac:dyDescent="0.3">
      <c r="F107" s="9"/>
      <c r="J107" s="109"/>
    </row>
    <row r="108" spans="5:10" ht="15.75" thickBot="1" x14ac:dyDescent="0.3">
      <c r="F108" s="9"/>
      <c r="J108" s="111"/>
    </row>
    <row r="109" spans="5:10" ht="15.75" thickBot="1" x14ac:dyDescent="0.3">
      <c r="J109" s="108"/>
    </row>
    <row r="110" spans="5:10" ht="15.75" thickBot="1" x14ac:dyDescent="0.3">
      <c r="J110" s="109"/>
    </row>
    <row r="111" spans="5:10" ht="15.75" thickBot="1" x14ac:dyDescent="0.3">
      <c r="J111" s="109"/>
    </row>
    <row r="112" spans="5:10" ht="15.75" thickBot="1" x14ac:dyDescent="0.3">
      <c r="J112" s="109"/>
    </row>
    <row r="113" spans="10:10" ht="15.75" thickBot="1" x14ac:dyDescent="0.3">
      <c r="J113" s="108"/>
    </row>
    <row r="114" spans="10:10" ht="15.75" thickBot="1" x14ac:dyDescent="0.3">
      <c r="J114" s="109"/>
    </row>
    <row r="115" spans="10:10" ht="15.75" thickBot="1" x14ac:dyDescent="0.3">
      <c r="J115" s="108"/>
    </row>
    <row r="116" spans="10:10" ht="15.75" thickBot="1" x14ac:dyDescent="0.3">
      <c r="J116" s="109"/>
    </row>
    <row r="117" spans="10:10" ht="15.75" thickBot="1" x14ac:dyDescent="0.3">
      <c r="J117" s="108"/>
    </row>
    <row r="118" spans="10:10" x14ac:dyDescent="0.25">
      <c r="J118" s="106"/>
    </row>
    <row r="120" spans="10:10" x14ac:dyDescent="0.25">
      <c r="J120" s="9"/>
    </row>
    <row r="121" spans="10:10" ht="15.75" thickBot="1" x14ac:dyDescent="0.3"/>
    <row r="122" spans="10:10" ht="15.75" thickBot="1" x14ac:dyDescent="0.3">
      <c r="J122" s="110"/>
    </row>
    <row r="123" spans="10:10" ht="15.75" thickBot="1" x14ac:dyDescent="0.3">
      <c r="J123" s="108"/>
    </row>
    <row r="124" spans="10:10" ht="15.75" thickBot="1" x14ac:dyDescent="0.3">
      <c r="J124" s="109"/>
    </row>
    <row r="125" spans="10:10" ht="15.75" thickBot="1" x14ac:dyDescent="0.3">
      <c r="J125" s="108"/>
    </row>
    <row r="126" spans="10:10" ht="15.75" thickBot="1" x14ac:dyDescent="0.3">
      <c r="J126" s="108"/>
    </row>
    <row r="127" spans="10:10" ht="15.75" thickBot="1" x14ac:dyDescent="0.3">
      <c r="J127" s="109"/>
    </row>
    <row r="128" spans="10:10" ht="15.75" thickBot="1" x14ac:dyDescent="0.3">
      <c r="J128" s="109"/>
    </row>
    <row r="129" spans="10:10" ht="15.75" thickBot="1" x14ac:dyDescent="0.3">
      <c r="J129" s="109"/>
    </row>
    <row r="130" spans="10:10" ht="15.75" thickBot="1" x14ac:dyDescent="0.3">
      <c r="J130" s="108"/>
    </row>
    <row r="131" spans="10:10" ht="15.75" thickBot="1" x14ac:dyDescent="0.3">
      <c r="J131" s="109"/>
    </row>
    <row r="132" spans="10:10" ht="15.75" thickBot="1" x14ac:dyDescent="0.3">
      <c r="J132" s="108"/>
    </row>
    <row r="133" spans="10:10" ht="15.75" thickBot="1" x14ac:dyDescent="0.3">
      <c r="J133" s="109"/>
    </row>
    <row r="134" spans="10:10" ht="15.75" thickBot="1" x14ac:dyDescent="0.3">
      <c r="J134" s="108"/>
    </row>
  </sheetData>
  <mergeCells count="5">
    <mergeCell ref="E27:E28"/>
    <mergeCell ref="B3:C3"/>
    <mergeCell ref="B25:C25"/>
    <mergeCell ref="B27:B28"/>
    <mergeCell ref="C27:C2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GIROS VERSUS NOMINAS </vt:lpstr>
      <vt:lpstr>ANALISIS P.A.</vt:lpstr>
      <vt:lpstr>'ANALISIS P.A.'!OLE_LINK2</vt:lpstr>
      <vt:lpstr>'ANALISIS P.A.'!OLE_LINK3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Alfonso Ramirez Gomez</dc:creator>
  <cp:lastModifiedBy>GEIDY KATHERINE HERNANDEZ CARRILLO</cp:lastModifiedBy>
  <dcterms:created xsi:type="dcterms:W3CDTF">2018-12-06T17:10:30Z</dcterms:created>
  <dcterms:modified xsi:type="dcterms:W3CDTF">2020-10-01T17:38:51Z</dcterms:modified>
</cp:coreProperties>
</file>